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Vendor Questionnaire" sheetId="2" state="visible" r:id="rId4"/>
    <sheet name="Standards Mapping" sheetId="3" state="visible" r:id="rId5"/>
    <sheet name="Model Clauses" sheetId="4" state="visible" r:id="rId6"/>
    <sheet name="Risk Tiers" sheetId="5" state="visible" r:id="rId7"/>
    <sheet name="Compliance Summary" sheetId="6" state="visible" r:id="rId8"/>
    <sheet name="Source Coverage"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<sst xmlns="http://schemas.openxmlformats.org/spreadsheetml/2006/main" count="1666" uniqueCount="538">
  <si>
    <t xml:space="preserve">Standardized Secure Procurement Practices and Cybersecure Supply Chain Guidelines</t>
  </si>
  <si>
    <t xml:space="preserve">Mapping &amp; Model Clauses Workbook — Deliverable 4 of CFA-215 — Draft 1, version 4</t>
  </si>
  <si>
    <t xml:space="preserve">Purpose</t>
  </si>
  <si>
    <t xml:space="preserve">This workbook accompanies the Guidelines (Draft 1 v4). It operationalises the 63 recommendations across 6 chapters (Planning, Selection, Operations, Vulnerability Handling, Incident Handling, Decommissioning) as a vendor questionnaire, maps each recommendation to the major standards (ISO/IEC 27036 and 27001:2022, NIS2, ENISA Good Practices and Threat Landscape, EU CRA, NIST SP 800-161 Rev. 1, DORA RTSs, CIS Controls v8, CISA SCRM Template), provides ready-to-paste model clauses, defines a risk-tier filter, and computes a compliance summary.</t>
  </si>
  <si>
    <t xml:space="preserve">New in v4</t>
  </si>
  <si>
    <t xml:space="preserve">A dedicated Vulnerability Handling chapter (8 recommendations) consolidates the supplier-side and entity-side vulnerability-management practices that are scattered across CISA SCRM §3.14-3.17 and §4.14-4.23 and ENISA Good Practices Area 3.4.</t>
  </si>
  <si>
    <t xml:space="preserve">Sources</t>
  </si>
  <si>
    <t xml:space="preserve">The question set covers (a) all 36 recommendations in the working file 08_Draft 1 Document.odt, (b) the question categories of the CISA / ICT SCRM Task Force Vendor SCRM Template (April 2021), (c) the five focus areas of the ENISA Good Practices for Supply Chain Cybersecurity (June 2023), and (d) the threat-pattern lessons from the ENISA Threat Landscape for Supply Chain Attacks (July 2021).</t>
  </si>
  <si>
    <t xml:space="preserve">How to use</t>
  </si>
  <si>
    <t xml:space="preserve">Step 1</t>
  </si>
  <si>
    <t xml:space="preserve">Open the 'Risk Tiers' sheet and select the criticality of the procurement (Low / Medium / High). The 'Vendor Questionnaire' sheet uses this to flag mandatory questions for the chosen tier.</t>
  </si>
  <si>
    <t xml:space="preserve">Step 2</t>
  </si>
  <si>
    <t xml:space="preserve">Send the 'Vendor Questionnaire' sheet to the supplier (or use it internally as a self-assessment). For each question, select Yes / Partial / No / Not applicable, paste evidence references and any comments.</t>
  </si>
  <si>
    <t xml:space="preserve">Step 3</t>
  </si>
  <si>
    <t xml:space="preserve">Use the 'Standards Mapping' sheet to demonstrate alignment with the standards and regulations applicable to the entity.</t>
  </si>
  <si>
    <t xml:space="preserve">Step 4</t>
  </si>
  <si>
    <t xml:space="preserve">Use the 'Model Clauses' sheet to assemble the contract. Each question references the model clause that operationalises it (column 'Model clause').</t>
  </si>
  <si>
    <t xml:space="preserve">Step 5</t>
  </si>
  <si>
    <t xml:space="preserve">Open the 'Compliance Summary' sheet to see the compliance score automatically computed from the answers.</t>
  </si>
  <si>
    <t xml:space="preserve">Notes</t>
  </si>
  <si>
    <t xml:space="preserve">On NIS2</t>
  </si>
  <si>
    <t xml:space="preserve">References are to Directive (EU) 2022/2555 unless otherwise stated.</t>
  </si>
  <si>
    <t xml:space="preserve">On EU CRA</t>
  </si>
  <si>
    <t xml:space="preserve">References are to Regulation (EU) 2024/2847.</t>
  </si>
  <si>
    <t xml:space="preserve">On DORA</t>
  </si>
  <si>
    <t xml:space="preserve">References are to Regulation (EU) 2022/2554 and the Commission Delegated Regulations 2024/1773 (third-party policy), 2024/1774 (ICT risk management) and 2025/0532 (subcontracting).</t>
  </si>
  <si>
    <t xml:space="preserve">On ENISA GP</t>
  </si>
  <si>
    <t xml:space="preserve">ENISA Good Practices for Supply Chain Cybersecurity, June 2023 — five focus areas (3.1 Strategic; 3.2 Supply chain risk management; 3.3 Supplier relationship management; 3.4 Vulnerability handling; 3.5 Quality of products and practices).</t>
  </si>
  <si>
    <t xml:space="preserve">On ENISA TL</t>
  </si>
  <si>
    <t xml:space="preserve">ENISA Threat Landscape for Supply Chain Attacks, July 2021 — taxonomy of supply-chain attacks, prominent incidents, recommendations.</t>
  </si>
  <si>
    <t xml:space="preserve">On NIST</t>
  </si>
  <si>
    <t xml:space="preserve">NIST SP 800-161 Rev. 1 — Cybersecurity Supply Chain Risk Management Practices for Systems and Organizations.</t>
  </si>
  <si>
    <t xml:space="preserve">On CISA SCRM</t>
  </si>
  <si>
    <t xml:space="preserve">CISA / ICT SCRM Task Force, Working Group 4 — Vendor SCRM Template (April 2021).</t>
  </si>
  <si>
    <t xml:space="preserve">Version</t>
  </si>
  <si>
    <t xml:space="preserve">4.0 — May 2026</t>
  </si>
  <si>
    <t xml:space="preserve">Status</t>
  </si>
  <si>
    <t xml:space="preserve">Draft 1, version 4 — for stakeholder validation</t>
  </si>
  <si>
    <t xml:space="preserve">Vendor Questionnaire (63 questions)</t>
  </si>
  <si>
    <t xml:space="preserve">Selected procurement criticality:</t>
  </si>
  <si>
    <t xml:space="preserve">Medium</t>
  </si>
  <si>
    <t xml:space="preserve">#</t>
  </si>
  <si>
    <t xml:space="preserve">Chapter</t>
  </si>
  <si>
    <t xml:space="preserve">Question</t>
  </si>
  <si>
    <t xml:space="preserve">Tier min.</t>
  </si>
  <si>
    <t xml:space="preserve">Mandatory for selected tier?</t>
  </si>
  <si>
    <t xml:space="preserve">Answer</t>
  </si>
  <si>
    <t xml:space="preserve">Evidence reference</t>
  </si>
  <si>
    <t xml:space="preserve">Comments / risk owner</t>
  </si>
  <si>
    <t xml:space="preserve">Model clause</t>
  </si>
  <si>
    <t xml:space="preserve">P-01</t>
  </si>
  <si>
    <t xml:space="preserve">Planning</t>
  </si>
  <si>
    <t xml:space="preserve">Is there a management-approved strategy that determines what services and products may be procured from third parties?</t>
  </si>
  <si>
    <t xml:space="preserve">Low</t>
  </si>
  <si>
    <t xml:space="preserve">MC-01</t>
  </si>
  <si>
    <t xml:space="preserve">P-02</t>
  </si>
  <si>
    <t xml:space="preserve">Are external and internal restrictions for procurement (sanctions, banned vendors, country of origin, data protection, contradictory contracts) considered and documented?</t>
  </si>
  <si>
    <t xml:space="preserve">MC-02</t>
  </si>
  <si>
    <t xml:space="preserve">P-03</t>
  </si>
  <si>
    <t xml:space="preserve">Has the entity appointed a cybersecurity officer with an explicit supply-chain mandate?</t>
  </si>
  <si>
    <t xml:space="preserve">MC-03</t>
  </si>
  <si>
    <t xml:space="preserve">P-04</t>
  </si>
  <si>
    <t xml:space="preserve">Are responsibilities and competences for the supply chain assigned in a documented manner (RACI)?</t>
  </si>
  <si>
    <t xml:space="preserve">P-05</t>
  </si>
  <si>
    <t xml:space="preserve">Are all relevant stakeholders included in the procurement process from an early stage?</t>
  </si>
  <si>
    <t xml:space="preserve">MC-06</t>
  </si>
  <si>
    <t xml:space="preserve">P-06</t>
  </si>
  <si>
    <t xml:space="preserve">Is the integration of the procured product or service planned in advance, including time-frames for installation, training, transition and start of use?</t>
  </si>
  <si>
    <t xml:space="preserve">MC-04</t>
  </si>
  <si>
    <t xml:space="preserve">P-07</t>
  </si>
  <si>
    <t xml:space="preserve">Are risk assessments conducted by the entity for newly procured services and products?</t>
  </si>
  <si>
    <t xml:space="preserve">MC-15</t>
  </si>
  <si>
    <t xml:space="preserve">P-08</t>
  </si>
  <si>
    <t xml:space="preserve">Is there a published procurement security policy approved by senior management?</t>
  </si>
  <si>
    <t xml:space="preserve">P-09</t>
  </si>
  <si>
    <t xml:space="preserve">Is there a multidisciplinary procurement governance group (legal, IT/security, procurement, business)?</t>
  </si>
  <si>
    <t xml:space="preserve">High</t>
  </si>
  <si>
    <t xml:space="preserve">P-10</t>
  </si>
  <si>
    <t xml:space="preserve">Does the entity maintain a supply-chain risk register that is reviewed periodically?</t>
  </si>
  <si>
    <t xml:space="preserve">MC-05</t>
  </si>
  <si>
    <t xml:space="preserve">S-01</t>
  </si>
  <si>
    <t xml:space="preserve">Selection</t>
  </si>
  <si>
    <t xml:space="preserve">Can a contract with the third party be enforced in the jurisdiction the third party operates from?</t>
  </si>
  <si>
    <t xml:space="preserve">MC-07</t>
  </si>
  <si>
    <t xml:space="preserve">S-02</t>
  </si>
  <si>
    <t xml:space="preserve">Does the contract grant the entity (or its appointed auditor or competent authority) audit rights over the supplier and its sub-processors?</t>
  </si>
  <si>
    <t xml:space="preserve">MC-08</t>
  </si>
  <si>
    <t xml:space="preserve">S-03</t>
  </si>
  <si>
    <t xml:space="preserve">Are third-party facilities necessary for the service or product located in secure locations?</t>
  </si>
  <si>
    <t xml:space="preserve">MC-09</t>
  </si>
  <si>
    <t xml:space="preserve">S-04</t>
  </si>
  <si>
    <t xml:space="preserve">Does the third party operate an Information Security Management System (ISMS) covering the procured service or product?</t>
  </si>
  <si>
    <t xml:space="preserve">MC-11</t>
  </si>
  <si>
    <t xml:space="preserve">S-05</t>
  </si>
  <si>
    <t xml:space="preserve">Does the third party have a documented cybersecurity incident-handling plan, including notification obligations toward customers?</t>
  </si>
  <si>
    <t xml:space="preserve">MC-31</t>
  </si>
  <si>
    <t xml:space="preserve">S-06</t>
  </si>
  <si>
    <t xml:space="preserve">Has the supplier provided a Software Bill of Materials (SBOM)?</t>
  </si>
  <si>
    <t xml:space="preserve">MC-10</t>
  </si>
  <si>
    <t xml:space="preserve">S-07</t>
  </si>
  <si>
    <t xml:space="preserve">Has it been verified that the procured service or product does not suffer from known security vulnerabilities?</t>
  </si>
  <si>
    <t xml:space="preserve">MC-30</t>
  </si>
  <si>
    <t xml:space="preserve">S-08</t>
  </si>
  <si>
    <t xml:space="preserve">Does the third party follow a Secure Development Lifecycle (SDL) and protect the integrity of its build pipeline?</t>
  </si>
  <si>
    <t xml:space="preserve">MC-12</t>
  </si>
  <si>
    <t xml:space="preserve">S-09</t>
  </si>
  <si>
    <t xml:space="preserve">Does the third party commit to providing security updates throughout the planned period of use, with a published Vulnerability Disclosure Policy?</t>
  </si>
  <si>
    <t xml:space="preserve">MC-13</t>
  </si>
  <si>
    <t xml:space="preserve">S-10</t>
  </si>
  <si>
    <t xml:space="preserve">Does the third party provide data portability to prevent vendor lock-in?</t>
  </si>
  <si>
    <t xml:space="preserve">MC-17</t>
  </si>
  <si>
    <t xml:space="preserve">S-11</t>
  </si>
  <si>
    <t xml:space="preserve">Are the third party's cybersecurity certifications validated, current, and in scope of the procured service?</t>
  </si>
  <si>
    <t xml:space="preserve">MC-14</t>
  </si>
  <si>
    <t xml:space="preserve">S-12</t>
  </si>
  <si>
    <t xml:space="preserve">Has the supplier provided their own risk assessment for the product or service in question, including residual risks accepted?</t>
  </si>
  <si>
    <t xml:space="preserve">S-13</t>
  </si>
  <si>
    <t xml:space="preserve">Are personnel of the supplier with access to entity systems or data subject to security screening (background checks, references) proportionate to the role?</t>
  </si>
  <si>
    <t xml:space="preserve">MC-16</t>
  </si>
  <si>
    <t xml:space="preserve">S-14</t>
  </si>
  <si>
    <t xml:space="preserve">Are sub-processors / fourth parties identified and contractually controlled, with notification of changes?</t>
  </si>
  <si>
    <t xml:space="preserve">MC-18</t>
  </si>
  <si>
    <t xml:space="preserve">S-15</t>
  </si>
  <si>
    <t xml:space="preserve">Does the contract require notification of changes in ownership, control or location of the supplier?</t>
  </si>
  <si>
    <t xml:space="preserve">MC-19</t>
  </si>
  <si>
    <t xml:space="preserve">S-16</t>
  </si>
  <si>
    <t xml:space="preserve">Are minimum cybersecurity controls included in the tender specifications and weighted in the evaluation?</t>
  </si>
  <si>
    <t xml:space="preserve">MC-20</t>
  </si>
  <si>
    <t xml:space="preserve">S-17</t>
  </si>
  <si>
    <t xml:space="preserve">For hardware procurement, does the supplier source only from original equipment manufacturers (OEM) or licensed resellers, with anti-counterfeiting and tamper-evident controls?</t>
  </si>
  <si>
    <t xml:space="preserve">MC-41</t>
  </si>
  <si>
    <t xml:space="preserve">S-18</t>
  </si>
  <si>
    <t xml:space="preserve">Does the supplier protect the integrity of code, build pipeline and software-release distribution (signed releases, controlled build environments, no unauthorised changes)?</t>
  </si>
  <si>
    <t xml:space="preserve">O-01</t>
  </si>
  <si>
    <t xml:space="preserve">Operations</t>
  </si>
  <si>
    <t xml:space="preserve">Is supplier risk and cybersecurity posture re-evaluated at least annually, and on material changes?</t>
  </si>
  <si>
    <t xml:space="preserve">MC-22</t>
  </si>
  <si>
    <t xml:space="preserve">O-02</t>
  </si>
  <si>
    <t xml:space="preserve">Are cybersecurity threat information and incident information shared between the entity and the third party?</t>
  </si>
  <si>
    <t xml:space="preserve">MC-24</t>
  </si>
  <si>
    <t xml:space="preserve">O-03</t>
  </si>
  <si>
    <t xml:space="preserve">Are administrators trained to ensure the secure operation of the procured service or product, including security-relevant configuration?</t>
  </si>
  <si>
    <t xml:space="preserve">MC-25</t>
  </si>
  <si>
    <t xml:space="preserve">O-04</t>
  </si>
  <si>
    <t xml:space="preserve">Are end users trained on security-sensitive aspects of the procured service or product?</t>
  </si>
  <si>
    <t xml:space="preserve">O-05</t>
  </si>
  <si>
    <t xml:space="preserve">Is the configuration of the procured service or product hardened to a defined baseline and verified by a different person than the one configuring it?</t>
  </si>
  <si>
    <t xml:space="preserve">MC-29</t>
  </si>
  <si>
    <t xml:space="preserve">O-06</t>
  </si>
  <si>
    <t xml:space="preserve">Are backups conducted regularly, stored independently of the supplier, and restorable without the supplier?</t>
  </si>
  <si>
    <t xml:space="preserve">MC-28</t>
  </si>
  <si>
    <t xml:space="preserve">O-07</t>
  </si>
  <si>
    <t xml:space="preserve">Are operative responsibilities clearly assigned between the entity and the third party (RACI)?</t>
  </si>
  <si>
    <t xml:space="preserve">MC-23</t>
  </si>
  <si>
    <t xml:space="preserve">O-08</t>
  </si>
  <si>
    <t xml:space="preserve">Are contracts (and licences) tracked, re-evaluated, and renewed (or formally cancelled) on a regular basis?</t>
  </si>
  <si>
    <t xml:space="preserve">O-09</t>
  </si>
  <si>
    <t xml:space="preserve">Are identity and access controls for third-party personnel enforced (named accounts, MFA, JIT elevation, periodic review, no standing privileged access)?</t>
  </si>
  <si>
    <t xml:space="preserve">MC-26</t>
  </si>
  <si>
    <t xml:space="preserve">O-10</t>
  </si>
  <si>
    <t xml:space="preserve">Is the procured service or product network-segmented from the rest of the entity's environment, with explicit ingress and egress allow-lists?</t>
  </si>
  <si>
    <t xml:space="preserve">MC-27</t>
  </si>
  <si>
    <t xml:space="preserve">O-11</t>
  </si>
  <si>
    <t xml:space="preserve">Is patching and security update management agreed contractually and monitored?</t>
  </si>
  <si>
    <t xml:space="preserve">O-12</t>
  </si>
  <si>
    <t xml:space="preserve">Is there a Code of Conduct binding the supplier and its subcontractors with respect to security, privacy and confidentiality?</t>
  </si>
  <si>
    <t xml:space="preserve">V-01</t>
  </si>
  <si>
    <t xml:space="preserve">Vulnerability Handling</t>
  </si>
  <si>
    <t xml:space="preserve">Does the third party operate a Product Security Incident Response Team (PSIRT) with a documented process to assess, prioritise and remediate reported vulnerabilities?</t>
  </si>
  <si>
    <t xml:space="preserve">V-02</t>
  </si>
  <si>
    <t xml:space="preserve">Does the third party perform formal vulnerability and weakness analysis on every release (SAST, DAST, software composition analysis, fuzzing)?</t>
  </si>
  <si>
    <t xml:space="preserve">V-03</t>
  </si>
  <si>
    <t xml:space="preserve">Does the third party perform root-cause analysis of disclosed vulnerabilities and feed lessons back into its SDL, tools and training?</t>
  </si>
  <si>
    <t xml:space="preserve">V-04</t>
  </si>
  <si>
    <t xml:space="preserve">Does the third party use a documented vulnerability-scoring system (e.g., CVSS) and a risk-based maintenance / patching policy?</t>
  </si>
  <si>
    <t xml:space="preserve">V-05</t>
  </si>
  <si>
    <t xml:space="preserve">Does the third party have a documented process and a cadence for notifying the entity of vulnerabilities affecting the procured product or service?</t>
  </si>
  <si>
    <t xml:space="preserve">MC-32</t>
  </si>
  <si>
    <t xml:space="preserve">V-06</t>
  </si>
  <si>
    <t xml:space="preserve">Does the entity maintain its own vulnerability-management programme covering supplier-provided software, with continuous SBOM-based monitoring?</t>
  </si>
  <si>
    <t xml:space="preserve">V-07</t>
  </si>
  <si>
    <t xml:space="preserve">Does the entity test patches before deployment and maintain rollback / back-out procedures?</t>
  </si>
  <si>
    <t xml:space="preserve">V-08</t>
  </si>
  <si>
    <t xml:space="preserve">Does the entity participate in coordinated vulnerability disclosure (CVD) and information-sharing arrangements (CSIRTs, MISP, sectoral ISACs)?</t>
  </si>
  <si>
    <t xml:space="preserve">I-01</t>
  </si>
  <si>
    <t xml:space="preserve">Incident Handling</t>
  </si>
  <si>
    <t xml:space="preserve">Are incident communication channels with the third party predetermined, including out-of-band fallbacks?</t>
  </si>
  <si>
    <t xml:space="preserve">MC-33</t>
  </si>
  <si>
    <t xml:space="preserve">I-02</t>
  </si>
  <si>
    <t xml:space="preserve">Is a maximum tolerable failure time (RTO) for the procured service or product determined?</t>
  </si>
  <si>
    <t xml:space="preserve">MC-21</t>
  </si>
  <si>
    <t xml:space="preserve">I-03</t>
  </si>
  <si>
    <t xml:space="preserve">Is it determined how operations continue without the use of the procured service or product (business continuity plan)?</t>
  </si>
  <si>
    <t xml:space="preserve">MC-34</t>
  </si>
  <si>
    <t xml:space="preserve">I-04</t>
  </si>
  <si>
    <t xml:space="preserve">Are backup-restore operations tested at regular intervals?</t>
  </si>
  <si>
    <t xml:space="preserve">I-05</t>
  </si>
  <si>
    <t xml:space="preserve">Are joint incident-handling playbooks prepared with each critical supplier?</t>
  </si>
  <si>
    <t xml:space="preserve">I-06</t>
  </si>
  <si>
    <t xml:space="preserve">Is contractual notification of incidents (with NIS2-compatible timelines) defined?</t>
  </si>
  <si>
    <t xml:space="preserve">I-07</t>
  </si>
  <si>
    <t xml:space="preserve">Are incident-reporting obligations and contractual penalties / service credits part of the contract?</t>
  </si>
  <si>
    <t xml:space="preserve">MC-35</t>
  </si>
  <si>
    <t xml:space="preserve">I-08</t>
  </si>
  <si>
    <t xml:space="preserve">Is there a joint or coordinated post-incident review with the third party, with named corrective actions and deadlines?</t>
  </si>
  <si>
    <t xml:space="preserve">MC-36</t>
  </si>
  <si>
    <t xml:space="preserve">D-01</t>
  </si>
  <si>
    <t xml:space="preserve">Decommissioning</t>
  </si>
  <si>
    <t xml:space="preserve">Is a decommission plan prepared in advance, including timing, transition period and named responsibilities?</t>
  </si>
  <si>
    <t xml:space="preserve">MC-40</t>
  </si>
  <si>
    <t xml:space="preserve">D-02</t>
  </si>
  <si>
    <t xml:space="preserve">Are all relevant stakeholders involved in the decommissioning?</t>
  </si>
  <si>
    <t xml:space="preserve">D-03</t>
  </si>
  <si>
    <t xml:space="preserve">Are all data that need to be archived or used in the future exported before access is lost?</t>
  </si>
  <si>
    <t xml:space="preserve">MC-37</t>
  </si>
  <si>
    <t xml:space="preserve">D-04</t>
  </si>
  <si>
    <t xml:space="preserve">Is all confidential data deleted from third-party servers, with verifiable attestation?</t>
  </si>
  <si>
    <t xml:space="preserve">MC-39</t>
  </si>
  <si>
    <t xml:space="preserve">D-05</t>
  </si>
  <si>
    <t xml:space="preserve">Are all installations of the product and all accounts to the service deactivated at end of contract?</t>
  </si>
  <si>
    <t xml:space="preserve">D-06</t>
  </si>
  <si>
    <t xml:space="preserve">Are NDA / confidentiality obligations maintained beyond contract end?</t>
  </si>
  <si>
    <t xml:space="preserve">MC-38</t>
  </si>
  <si>
    <t xml:space="preserve">D-07</t>
  </si>
  <si>
    <t xml:space="preserve">Is hardware sanitisation / disposal at end of life addressed (where hardware is procured)?</t>
  </si>
  <si>
    <t xml:space="preserve">Standards Mapping</t>
  </si>
  <si>
    <t xml:space="preserve">ISO/IEC 27036</t>
  </si>
  <si>
    <t xml:space="preserve">ISO/IEC 27001:2022</t>
  </si>
  <si>
    <t xml:space="preserve">NIS2</t>
  </si>
  <si>
    <t xml:space="preserve">ENISA (GP/TL/TIG)</t>
  </si>
  <si>
    <t xml:space="preserve">EU CRA</t>
  </si>
  <si>
    <t xml:space="preserve">NIST SP 800-161 / SSDF</t>
  </si>
  <si>
    <t xml:space="preserve">DORA</t>
  </si>
  <si>
    <t xml:space="preserve">CIS v8</t>
  </si>
  <si>
    <t xml:space="preserve">CISA SCRM Template</t>
  </si>
  <si>
    <t xml:space="preserve">Cl. 6 (-2)</t>
  </si>
  <si>
    <t xml:space="preserve">Cl. 5.2</t>
  </si>
  <si>
    <t xml:space="preserve">Art. 21(2)(d)</t>
  </si>
  <si>
    <t xml:space="preserve">GP 3.1 — Strategic</t>
  </si>
  <si>
    <t xml:space="preserve">—</t>
  </si>
  <si>
    <t xml:space="preserve">Sec. 2.3</t>
  </si>
  <si>
    <t xml:space="preserve">Q. 2.3</t>
  </si>
  <si>
    <t xml:space="preserve">Annex A.5.5</t>
  </si>
  <si>
    <t xml:space="preserve">Art. 22</t>
  </si>
  <si>
    <t xml:space="preserve">ICT toolbox</t>
  </si>
  <si>
    <t xml:space="preserve">Sec. 3 (FOCI)</t>
  </si>
  <si>
    <t xml:space="preserve">Q. 2.4 / 4.9</t>
  </si>
  <si>
    <t xml:space="preserve">Cl. 5.3</t>
  </si>
  <si>
    <t xml:space="preserve">Art. 20</t>
  </si>
  <si>
    <t xml:space="preserve">GP 3.1</t>
  </si>
  <si>
    <t xml:space="preserve">RTS 1773 Art.4</t>
  </si>
  <si>
    <t xml:space="preserve">Cl. 6.2 (-2)</t>
  </si>
  <si>
    <t xml:space="preserve">Cl. 5.1, 5.3</t>
  </si>
  <si>
    <t xml:space="preserve">Sec. 2.3.3</t>
  </si>
  <si>
    <t xml:space="preserve">Cl. 5 (-1)</t>
  </si>
  <si>
    <t xml:space="preserve">RTS 1773</t>
  </si>
  <si>
    <t xml:space="preserve">Cl. 7 (-2)</t>
  </si>
  <si>
    <t xml:space="preserve">GP 3.3</t>
  </si>
  <si>
    <t xml:space="preserve">Lifecycle</t>
  </si>
  <si>
    <t xml:space="preserve">Cl. 6.1.2</t>
  </si>
  <si>
    <t xml:space="preserve">Art. 21(1)</t>
  </si>
  <si>
    <t xml:space="preserve">GP 3.2</t>
  </si>
  <si>
    <t xml:space="preserve">App. C</t>
  </si>
  <si>
    <t xml:space="preserve">Art. 21(2)(a)</t>
  </si>
  <si>
    <t xml:space="preserve">Q. 4.3</t>
  </si>
  <si>
    <t xml:space="preserve">Art. 21(2)(d) / 22</t>
  </si>
  <si>
    <t xml:space="preserve">GP 3.2 + TIG 2024/2690</t>
  </si>
  <si>
    <t xml:space="preserve">Cl. 6.3 (-2)</t>
  </si>
  <si>
    <t xml:space="preserve">Annex A.5.34</t>
  </si>
  <si>
    <t xml:space="preserve">Cloud RA</t>
  </si>
  <si>
    <t xml:space="preserve">Sec. 3.4</t>
  </si>
  <si>
    <t xml:space="preserve">Annex A.5.20</t>
  </si>
  <si>
    <t xml:space="preserve">RTS 1773 — audit</t>
  </si>
  <si>
    <t xml:space="preserve">Q. 4.17 / 7.9</t>
  </si>
  <si>
    <t xml:space="preserve">Annex A.7</t>
  </si>
  <si>
    <t xml:space="preserve">Q. 5.1-5.7</t>
  </si>
  <si>
    <t xml:space="preserve">Full standard</t>
  </si>
  <si>
    <t xml:space="preserve">Art. 21(2)</t>
  </si>
  <si>
    <t xml:space="preserve">GP 3.5 + EUCS/EUCC</t>
  </si>
  <si>
    <t xml:space="preserve">Q. 4.1 / 4.2</t>
  </si>
  <si>
    <t xml:space="preserve">Annex A.5.24-5.27</t>
  </si>
  <si>
    <t xml:space="preserve">Art. 21(2)(b)</t>
  </si>
  <si>
    <t xml:space="preserve">RTS 1774</t>
  </si>
  <si>
    <t xml:space="preserve">Control 17</t>
  </si>
  <si>
    <t xml:space="preserve">Q. 4.25</t>
  </si>
  <si>
    <t xml:space="preserve">Annex A.8.8</t>
  </si>
  <si>
    <t xml:space="preserve">Art. 21(3)</t>
  </si>
  <si>
    <t xml:space="preserve">GP 3.4</t>
  </si>
  <si>
    <t xml:space="preserve">Annex I Part II</t>
  </si>
  <si>
    <t xml:space="preserve">Sec. 2.5</t>
  </si>
  <si>
    <t xml:space="preserve">Control 2</t>
  </si>
  <si>
    <t xml:space="preserve">Q. 2.5</t>
  </si>
  <si>
    <t xml:space="preserve">Art. 21(2)(e)</t>
  </si>
  <si>
    <t xml:space="preserve">Art. 13</t>
  </si>
  <si>
    <t xml:space="preserve">SSDF</t>
  </si>
  <si>
    <t xml:space="preserve">Control 7</t>
  </si>
  <si>
    <t xml:space="preserve">Q. 4.14 / 4.22</t>
  </si>
  <si>
    <t xml:space="preserve">Annex A.8.25-8.28</t>
  </si>
  <si>
    <t xml:space="preserve">GP 3.5</t>
  </si>
  <si>
    <t xml:space="preserve">Annex I</t>
  </si>
  <si>
    <t xml:space="preserve">Q. 3.6 / 3.7 / 3.10 / 3.13</t>
  </si>
  <si>
    <t xml:space="preserve">Art. 13-14</t>
  </si>
  <si>
    <t xml:space="preserve">Q. 3.16</t>
  </si>
  <si>
    <t xml:space="preserve">TIG 2024/2690 + Cloud RA</t>
  </si>
  <si>
    <t xml:space="preserve">EUCC / EUCS</t>
  </si>
  <si>
    <t xml:space="preserve">Title CC schemes</t>
  </si>
  <si>
    <t xml:space="preserve">Cl. 6 (-3)</t>
  </si>
  <si>
    <t xml:space="preserve">Risk-based design</t>
  </si>
  <si>
    <t xml:space="preserve">Annex A.6</t>
  </si>
  <si>
    <t xml:space="preserve">Personnel</t>
  </si>
  <si>
    <t xml:space="preserve">Q. 6.1-6.6</t>
  </si>
  <si>
    <t xml:space="preserve">Art. 21(2)(d)/22</t>
  </si>
  <si>
    <t xml:space="preserve">Extended enterprise</t>
  </si>
  <si>
    <t xml:space="preserve">RTS 0532</t>
  </si>
  <si>
    <t xml:space="preserve">Q. 2.10</t>
  </si>
  <si>
    <t xml:space="preserve">Provenance</t>
  </si>
  <si>
    <t xml:space="preserve">Q. 2.6 / 2.7 / 5.10</t>
  </si>
  <si>
    <t xml:space="preserve">Annex A.8.28-8.31</t>
  </si>
  <si>
    <t xml:space="preserve">SSDF — PS</t>
  </si>
  <si>
    <t xml:space="preserve">Control 16</t>
  </si>
  <si>
    <t xml:space="preserve">Q. 3.6 / 3.7 / 3.13</t>
  </si>
  <si>
    <t xml:space="preserve">Cl. 8 (-2)</t>
  </si>
  <si>
    <t xml:space="preserve">Art. 29</t>
  </si>
  <si>
    <t xml:space="preserve">Annex A.6.3</t>
  </si>
  <si>
    <t xml:space="preserve">Control 14</t>
  </si>
  <si>
    <t xml:space="preserve">Q. 4.16</t>
  </si>
  <si>
    <t xml:space="preserve">Art. 21(2)(g)</t>
  </si>
  <si>
    <t xml:space="preserve">Annex A.8.9</t>
  </si>
  <si>
    <t xml:space="preserve">CM</t>
  </si>
  <si>
    <t xml:space="preserve">Control 4</t>
  </si>
  <si>
    <t xml:space="preserve">Q. 3.15 / 4.19</t>
  </si>
  <si>
    <t xml:space="preserve">Art. 21(2)(c)</t>
  </si>
  <si>
    <t xml:space="preserve">Control 11</t>
  </si>
  <si>
    <t xml:space="preserve">Q. 4.15</t>
  </si>
  <si>
    <t xml:space="preserve">Annex A.5.15-5.18</t>
  </si>
  <si>
    <t xml:space="preserve">Art. 21(2)(i)</t>
  </si>
  <si>
    <t xml:space="preserve">TIG 2024/2690</t>
  </si>
  <si>
    <t xml:space="preserve">Controls 5, 6</t>
  </si>
  <si>
    <t xml:space="preserve">Annex A.8.20-8.22</t>
  </si>
  <si>
    <t xml:space="preserve">800-207</t>
  </si>
  <si>
    <t xml:space="preserve">Control 12</t>
  </si>
  <si>
    <t xml:space="preserve">Q. 4.19</t>
  </si>
  <si>
    <t xml:space="preserve">Q. 4.23</t>
  </si>
  <si>
    <t xml:space="preserve">Annex A.5</t>
  </si>
  <si>
    <t xml:space="preserve">Q. 6.13</t>
  </si>
  <si>
    <t xml:space="preserve">SSDF — RV</t>
  </si>
  <si>
    <t xml:space="preserve">SSDF — PW</t>
  </si>
  <si>
    <t xml:space="preserve">Q. 3.14</t>
  </si>
  <si>
    <t xml:space="preserve">Q. 3.17</t>
  </si>
  <si>
    <t xml:space="preserve">SP 800-40</t>
  </si>
  <si>
    <t xml:space="preserve">Q. 3.16.1 / 4.14</t>
  </si>
  <si>
    <t xml:space="preserve">Art. 23</t>
  </si>
  <si>
    <t xml:space="preserve">Art. 14</t>
  </si>
  <si>
    <t xml:space="preserve">Q. 4.21 / 4.25</t>
  </si>
  <si>
    <t xml:space="preserve">Annex A.8.32</t>
  </si>
  <si>
    <t xml:space="preserve">Art. 12</t>
  </si>
  <si>
    <t xml:space="preserve">GP 3.3 + 3.4</t>
  </si>
  <si>
    <t xml:space="preserve">Art. 28</t>
  </si>
  <si>
    <t xml:space="preserve">Q. 8.3 / 8.6 / 8.7</t>
  </si>
  <si>
    <t xml:space="preserve">Q. 4.26</t>
  </si>
  <si>
    <t xml:space="preserve">Cl. 9 (-2)</t>
  </si>
  <si>
    <t xml:space="preserve">800-88</t>
  </si>
  <si>
    <t xml:space="preserve">Annex A.5.18</t>
  </si>
  <si>
    <t xml:space="preserve">Q. 6.6</t>
  </si>
  <si>
    <t xml:space="preserve">Annex A.6.6</t>
  </si>
  <si>
    <t xml:space="preserve">Annex A.7.14</t>
  </si>
  <si>
    <t xml:space="preserve">Q. 7.11</t>
  </si>
  <si>
    <t xml:space="preserve">Model Clauses</t>
  </si>
  <si>
    <t xml:space="preserve">Ready-to-paste contract clauses, in plain English. Bracketed values are placeholders to be tailored per procurement.</t>
  </si>
  <si>
    <t xml:space="preserve">Ref</t>
  </si>
  <si>
    <t xml:space="preserve">Clause title</t>
  </si>
  <si>
    <t xml:space="preserve">Used by recommendations</t>
  </si>
  <si>
    <t xml:space="preserve">Clause text</t>
  </si>
  <si>
    <t xml:space="preserve">Scope of outsourcing</t>
  </si>
  <si>
    <t xml:space="preserve">The Supplier acknowledges that the categories of data and activities listed in Annex [X] (Restricted Activities) shall not be processed, stored or carried out under this contract. The Supplier shall notify the Entity in writing of any deviation and obtain the Entity's prior written consent before any deviation.</t>
  </si>
  <si>
    <t xml:space="preserve">Banned vendors and sanctions</t>
  </si>
  <si>
    <t xml:space="preserve">The Supplier represents and warrants that neither it nor any of its sub-processors is, at the time of contract signature, on any sanctions list applicable to the Entity, on the Entity's banned-vendor list set out in Annex [X], or otherwise prohibited by law from supplying the services. The Supplier shall notify the Entity within five (5) business days of becoming aware of any change.</t>
  </si>
  <si>
    <t xml:space="preserve">Roles and responsibilities</t>
  </si>
  <si>
    <t xml:space="preserve">P-03, P-04</t>
  </si>
  <si>
    <t xml:space="preserve">Each Party shall designate, in writing, an Operational Point of Contact and a Security Point of Contact for the contract. Changes to either designation shall be communicated within five (5) business days. The Supplier's Security Point of Contact shall be empowered to make decisions on behalf of the Supplier in case of a Security Incident.</t>
  </si>
  <si>
    <t xml:space="preserve">Compliance with the Entity's procurement security policy</t>
  </si>
  <si>
    <t xml:space="preserve">P-06, P-08</t>
  </si>
  <si>
    <t xml:space="preserve">The Supplier shall comply with the Entity's Procurement Security Policy (Annex [X]) and the Standardized Secure Procurement and Cybersecure Supply Chain Guidelines as in force at the date of signature.</t>
  </si>
  <si>
    <t xml:space="preserve">Risk management cooperation</t>
  </si>
  <si>
    <t xml:space="preserve">The Supplier shall reasonably cooperate with the Entity in the maintenance of the Entity's supplier risk register, including by providing the information requested in the Vendor Questionnaire (Annex [X]) at contract signature, on each material change of risk profile, and at least annually.</t>
  </si>
  <si>
    <t xml:space="preserve">Multidisciplinary governance</t>
  </si>
  <si>
    <t xml:space="preserve">P-05, P-09, D-02</t>
  </si>
  <si>
    <t xml:space="preserve">The Parties shall hold a governance review at least once per quarter, attended by representatives from procurement, legal, security and the operational owner on each side. The agenda shall cover, at minimum, performance against SLAs, security incidents, change of sub-processors and outstanding risk items.</t>
  </si>
  <si>
    <t xml:space="preserve">Governing law and forum</t>
  </si>
  <si>
    <t xml:space="preserve">This contract is governed by the law of [Jurisdiction], with exclusive jurisdiction granted to the courts of [Forum]. The Supplier shall maintain a contracting entity established in [Region] with assets sufficient to meet liabilities arising under this contract.</t>
  </si>
  <si>
    <t xml:space="preserve">Audit rights</t>
  </si>
  <si>
    <t xml:space="preserve">The Entity, its appointed third-party auditor, or its competent authority, shall have the right to audit the Supplier's performance of this contract on reasonable prior notice (typically thirty (30) days, reduced in case of a Security Incident). The Supplier shall provide standard third-party audit reports (e.g., ISO/IEC 27001 surveillance reports, SOC 2 Type II) without charge. Audit rights shall extend to sub-processors via the Supplier.</t>
  </si>
  <si>
    <t xml:space="preserve">Location of facilities and data</t>
  </si>
  <si>
    <t xml:space="preserve">The Supplier shall disclose the primary and disaster-recovery locations of the facilities used to provide the services, and shall notify the Entity in advance of any change. The Supplier shall not transfer Entity data outside the locations listed in Annex [X] without the Entity's prior written consent.</t>
  </si>
  <si>
    <t xml:space="preserve">Software Bill of Materials (SBOM)</t>
  </si>
  <si>
    <t xml:space="preserve">The Supplier shall provide an SBOM in CycloneDX or SPDX format at delivery and on each major release of the Supplier's software, covering the Supplier's first-party code and all included third-party and open-source components to a depth consistent with the NTIA / CISA SBOM Minimum Elements.</t>
  </si>
  <si>
    <t xml:space="preserve">Information Security Management System</t>
  </si>
  <si>
    <t xml:space="preserve">The Supplier shall maintain a certified ISO/IEC 27001 ISMS (or equivalent assurance acceptable to the Entity) covering the services delivered under this contract for the duration of the contract. The Supplier shall provide a copy of the certificate, the Statement of Applicability and the most recent surveillance audit report on request.</t>
  </si>
  <si>
    <t xml:space="preserve">Secure Development Lifecycle</t>
  </si>
  <si>
    <t xml:space="preserve">S-08, S-18, V-02, V-03</t>
  </si>
  <si>
    <t xml:space="preserve">Where the Supplier develops software used to deliver the services, the Supplier shall maintain and operate a documented Secure Development Lifecycle aligned with NIST SP 800-218 (SSDF) or ISO/IEC 27034, including secure coding standards, peer review, threat modelling, security testing (SAST, DAST and software composition analysis), code-signing of releases, controlled and audited build environments, and developer security training.</t>
  </si>
  <si>
    <t xml:space="preserve">Security updates and Vulnerability Disclosure Policy</t>
  </si>
  <si>
    <t xml:space="preserve">S-09, V-01</t>
  </si>
  <si>
    <t xml:space="preserve">The Supplier shall provide security updates throughout the planned period of use of the product / service. The Supplier shall maintain a public Vulnerability Disclosure Policy with a designated point of contact (security.txt or equivalent), an acknowledgement timeline of no more than five (5) business days, and a documented triage, mitigation and coordinated-disclosure process aligned with ISO/IEC 29147 and 30111.</t>
  </si>
  <si>
    <t xml:space="preserve">Certification validation</t>
  </si>
  <si>
    <t xml:space="preserve">Certifications presented by the Supplier shall be issued by an accredited body, current at the date of presentation, and cover the scope of the services delivered. The Supplier shall notify the Entity within ten (10) business days of any suspension or withdrawal of a certificate.</t>
  </si>
  <si>
    <t xml:space="preserve">Risk assessments</t>
  </si>
  <si>
    <t xml:space="preserve">P-07, S-12</t>
  </si>
  <si>
    <t xml:space="preserve">The Supplier shall provide a summarised risk assessment of the services / product at contract signature and on each major release, indicating residual risks accepted by the Supplier and any compensating controls expected from the Entity.</t>
  </si>
  <si>
    <t xml:space="preserve">Personnel security</t>
  </si>
  <si>
    <t xml:space="preserve">The Supplier shall ensure that personnel with access to Entity systems or data are subject to identity verification, employment-history check and confidentiality undertaking. For privileged and critical roles, criminal-record checks (where legally permitted), references and periodic re-checks shall apply. Onboarding and offboarding processes shall be documented and shall cover access provisioning / revocation, asset distribution and recovery.</t>
  </si>
  <si>
    <t xml:space="preserve">Data portability and exit format</t>
  </si>
  <si>
    <t xml:space="preserve">All Entity data stored or processed under this contract shall remain exportable in a non-proprietary, machine-readable format usable with standard software not depending on the Supplier. On request, and at termination, the Supplier shall produce a complete export within [N] days, in the format set out in Annex [X].</t>
  </si>
  <si>
    <t xml:space="preserve">Sub-processors</t>
  </si>
  <si>
    <t xml:space="preserve">The Supplier shall maintain an up-to-date list of sub-processors used to deliver the services and shall not engage a new sub-processor without giving the Entity at least thirty (30) days' prior notice. The Entity may object to a new sub-processor on reasonable grounds; failing agreement, the Entity may terminate the affected services without penalty.</t>
  </si>
  <si>
    <t xml:space="preserve">Change of control / location</t>
  </si>
  <si>
    <t xml:space="preserve">The Supplier shall notify the Entity of any change of control, change of country of incorporation, change of country of operation or change of country of data storage, at least thirty (30) days prior to the change. The Entity may terminate without penalty if the change materially increases the risk profile.</t>
  </si>
  <si>
    <t xml:space="preserve">Minimum cybersecurity controls in tender</t>
  </si>
  <si>
    <t xml:space="preserve">[Tender language] Bidders are required to demonstrate compliance with the Standardized Secure Procurement and Cybersecure Supply Chain Guidelines, including evidence of an SBOM process, a published VDP, an ISMS, an SDL, and the model clauses set out in Annex [X]. Non-compliance with mandatory items disqualifies the offer.</t>
  </si>
  <si>
    <t xml:space="preserve">SLA security KPIs</t>
  </si>
  <si>
    <t xml:space="preserve">The Supplier commits to: acknowledge a Security Incident within [N] hours of detection; mitigate critical vulnerabilities within [N] days of public disclosure; achieve [N]% availability per quarter; and provide a quarterly security report of [defined content]. Service credits apply per Annex [X].</t>
  </si>
  <si>
    <t xml:space="preserve">Annual re-evaluation</t>
  </si>
  <si>
    <t xml:space="preserve">O-01, O-08</t>
  </si>
  <si>
    <t xml:space="preserve">The Supplier shall, at least annually and at the Entity's reasonable request, complete the Vendor Questionnaire (Annex [X]) and provide updated evidence supporting its responses.</t>
  </si>
  <si>
    <t xml:space="preserve">Relationship management</t>
  </si>
  <si>
    <t xml:space="preserve">The Parties shall hold operational reviews at least quarterly and management-level reviews at least annually, with a standing agenda covering security topics.</t>
  </si>
  <si>
    <t xml:space="preserve">Information sharing</t>
  </si>
  <si>
    <t xml:space="preserve">O-02, V-08</t>
  </si>
  <si>
    <t xml:space="preserve">The Parties shall share, on a confidential basis, indicators of compromise, vulnerability information affecting the services, and tactical threat intelligence relevant to the relationship, via channels set out in Annex [X].</t>
  </si>
  <si>
    <t xml:space="preserve">Training</t>
  </si>
  <si>
    <t xml:space="preserve">O-03, O-04, O-12</t>
  </si>
  <si>
    <t xml:space="preserve">The Supplier shall provide training material for administrators and end users of the services at no extra charge, and shall update such material on each major release.</t>
  </si>
  <si>
    <t xml:space="preserve">Identity and access for supplier personnel</t>
  </si>
  <si>
    <t xml:space="preserve">O-09, D-05</t>
  </si>
  <si>
    <t xml:space="preserve">Access by Supplier personnel to Entity systems shall use named accounts, multi-factor authentication, just-in-time elevation for privileged actions where technically feasible, and shall be logged. Standing privileged access is not permitted. Access shall be reviewed at least quarterly.</t>
  </si>
  <si>
    <t xml:space="preserve">Network segmentation</t>
  </si>
  <si>
    <t xml:space="preserve">The services shall be deployed in a dedicated network segment with explicit ingress and egress allow-lists. Any persistent connectivity from the Supplier into the Entity's environment shall be allow-listed at host and port level.</t>
  </si>
  <si>
    <t xml:space="preserve">Independent backups</t>
  </si>
  <si>
    <t xml:space="preserve">O-06, I-04</t>
  </si>
  <si>
    <t xml:space="preserve">The Entity shall be entitled to maintain backups of Entity data outside the Supplier's environment, in formats specified in Annex [X]. The Supplier shall not impede this practice and shall provide data in the agreed export format on demand.</t>
  </si>
  <si>
    <t xml:space="preserve">Patch and update management</t>
  </si>
  <si>
    <t xml:space="preserve">S-07, O-11, V-04, V-06, V-07</t>
  </si>
  <si>
    <t xml:space="preserve">The Supplier shall provide security updates throughout the planned use period, release patches for critical vulnerabilities within [N] days of disclosure, and notify the Entity of available updates as soon as they are released. The Entity shall apply security updates within the windows defined in Annex [X].</t>
  </si>
  <si>
    <t xml:space="preserve">Joint incident playbooks</t>
  </si>
  <si>
    <t xml:space="preserve">S-05, I-05</t>
  </si>
  <si>
    <t xml:space="preserve">The Parties shall maintain a joint incident playbook for the services, identifying contacts, communication channels, escalation paths and roles. The playbook shall be tested at least annually.</t>
  </si>
  <si>
    <t xml:space="preserve">Incident notification</t>
  </si>
  <si>
    <t xml:space="preserve">V-05, I-06</t>
  </si>
  <si>
    <t xml:space="preserve">The Supplier shall notify the Entity, without undue delay and in any event within [N] hours of detection, of any Security Incident affecting Entity data, services or systems, with updates as the response progresses, and a final report no later than thirty (30) days after closure.</t>
  </si>
  <si>
    <t xml:space="preserve">Communication channels</t>
  </si>
  <si>
    <t xml:space="preserve">The primary communication channel for Security Incidents is [Channel A]; the secondary, out-of-band channel is [Channel B]. Each Party shall maintain at least one alternative contact reachable outside business hours.</t>
  </si>
  <si>
    <t xml:space="preserve">Continuity / unavailability of supplier</t>
  </si>
  <si>
    <t xml:space="preserve">The Supplier shall cooperate with the Entity in the maintenance of an Exit Plan (Annex [X]) covering the case of supplier insolvency, regulatory disruption or extended unavailability. Source-code or data escrow may be required for critical services.</t>
  </si>
  <si>
    <t xml:space="preserve">Service credits and penalties</t>
  </si>
  <si>
    <t xml:space="preserve">Failure to meet the SLAs in Annex [X] shall result in service credits computed as follows [...]. Repeated or material non-compliance shall be a ground for termination at the Entity's option, in addition to any damages.</t>
  </si>
  <si>
    <t xml:space="preserve">Post-incident review</t>
  </si>
  <si>
    <t xml:space="preserve">Within thirty (30) days of closure of a major Security Incident, the Parties shall hold a joint post-incident review covering timeline, root cause and corrective actions on each side, with named owners and target dates.</t>
  </si>
  <si>
    <t xml:space="preserve">Exit data extraction</t>
  </si>
  <si>
    <t xml:space="preserve">On notice of termination, the Supplier shall produce a complete export of Entity data in the format set out in Annex [X] within [N] days, and provide reasonable assistance to the Entity or to a successor supplier in the migration.</t>
  </si>
  <si>
    <t xml:space="preserve">NDA continuity</t>
  </si>
  <si>
    <t xml:space="preserve">Confidentiality obligations under this contract shall survive termination for a period of three (3) to five (5) years, except for information that is or becomes publicly available without breach by the receiving Party.</t>
  </si>
  <si>
    <t xml:space="preserve">Verifiable data erasure</t>
  </si>
  <si>
    <t xml:space="preserve">Within thirty (30) days of termination, the Supplier shall securely erase all Entity data, including in backups, in accordance with NIST SP 800-88 or equivalent, and provide a written attestation specifying the systems, methods and dates. The Entity may verify or commission an independent verification.</t>
  </si>
  <si>
    <t xml:space="preserve">Validated exit plan</t>
  </si>
  <si>
    <t xml:space="preserve">An Exit Plan (Annex [X]) shall be agreed at signature and validated jointly at least every twenty-four (24) months. Validation shall cover data extraction, knowledge transfer, sub-processor exit and handover.</t>
  </si>
  <si>
    <t xml:space="preserve">Hardware sanitisation and disposal</t>
  </si>
  <si>
    <t xml:space="preserve">S-17, D-07</t>
  </si>
  <si>
    <t xml:space="preserve">Hardware procured under this contract shall be sanitised at end of life in accordance with NIST SP 800-88 or equivalent, with a chain-of-custody document and a destruction certificate provided to the Entity. Leased hardware shall not be returned to the lessor without sanitisation.</t>
  </si>
  <si>
    <t xml:space="preserve">Risk Tiers</t>
  </si>
  <si>
    <t xml:space="preserve">Rule of thumb to assign a criticality tier to a procurement. The tier drives which questions are mandatory in the Vendor Questionnaire.</t>
  </si>
  <si>
    <t xml:space="preserve">Tier</t>
  </si>
  <si>
    <t xml:space="preserve">When to use</t>
  </si>
  <si>
    <t xml:space="preserve">Examples</t>
  </si>
  <si>
    <t xml:space="preserve">Implication</t>
  </si>
  <si>
    <t xml:space="preserve">Procurement of non-critical, off-the-shelf services or products that do not process sensitive data and are easy to replace.</t>
  </si>
  <si>
    <t xml:space="preserve">Generic office productivity SaaS, public-facing static websites, low-volume support tooling.</t>
  </si>
  <si>
    <t xml:space="preserve">Apply 'Low' questions only.</t>
  </si>
  <si>
    <t xml:space="preserve">Procurement of services or products that process personal data, support business operations, or whose unavailability would cause material disruption.</t>
  </si>
  <si>
    <t xml:space="preserve">HR platform, internal ticketing, departmental cloud workloads, payment processor for non-critical flows.</t>
  </si>
  <si>
    <t xml:space="preserve">Apply 'Low' and 'Medium' questions.</t>
  </si>
  <si>
    <t xml:space="preserve">Procurement of services or products supporting essential or critical functions, classified or regulated data, or for which unavailability would cause severe harm.</t>
  </si>
  <si>
    <t xml:space="preserve">Core banking system, hospital information system, public safety platforms, critical infrastructure components.</t>
  </si>
  <si>
    <t xml:space="preserve">Apply all questions ('Low', 'Medium' and 'High').</t>
  </si>
  <si>
    <t xml:space="preserve">Compliance Summary</t>
  </si>
  <si>
    <t xml:space="preserve">Auto-computed from the Vendor Questionnaire sheet.</t>
  </si>
  <si>
    <t xml:space="preserve">Selected criticality</t>
  </si>
  <si>
    <t xml:space="preserve">Total questions</t>
  </si>
  <si>
    <t xml:space="preserve">Mandatory for selected tier</t>
  </si>
  <si>
    <t xml:space="preserve">Mandatory answered Yes</t>
  </si>
  <si>
    <t xml:space="preserve">Mandatory answered Partial</t>
  </si>
  <si>
    <t xml:space="preserve">Mandatory answered No</t>
  </si>
  <si>
    <t xml:space="preserve">Mandatory answered N/A</t>
  </si>
  <si>
    <t xml:space="preserve">Mandatory unanswered</t>
  </si>
  <si>
    <t xml:space="preserve">Compliance rate (Yes / mandatory excl. N/A)</t>
  </si>
  <si>
    <t xml:space="preserve">Score with partial credit</t>
  </si>
  <si>
    <t xml:space="preserve">Per-chapter — Mandatory questions</t>
  </si>
  <si>
    <t xml:space="preserve">Mandatory</t>
  </si>
  <si>
    <t xml:space="preserve">Yes</t>
  </si>
  <si>
    <t xml:space="preserve">Partial</t>
  </si>
  <si>
    <t xml:space="preserve">No</t>
  </si>
  <si>
    <t xml:space="preserve">N/A</t>
  </si>
  <si>
    <t xml:space="preserve">Compliance</t>
  </si>
  <si>
    <t xml:space="preserve">Coverage of source documents</t>
  </si>
  <si>
    <t xml:space="preserve">Per-question traceability against the source documents that informed it.</t>
  </si>
  <si>
    <t xml:space="preserve">Source(s)</t>
  </si>
  <si>
    <t xml:space="preserve">ENISA Threat Landscape example</t>
  </si>
  <si>
    <t xml:space="preserve">08_Draft + ENISA GP + SCRM 2.3</t>
  </si>
  <si>
    <t xml:space="preserve">08_Draft + SCRM 2.4 / 4.9</t>
  </si>
  <si>
    <t xml:space="preserve">08_Draft + ENISA GP</t>
  </si>
  <si>
    <t xml:space="preserve">08_Draft</t>
  </si>
  <si>
    <t xml:space="preserve">Verkada (March 2021): credentials allegedly found online (OSINT) gave attackers access to 150,000 customer cameras. SolarWinds (2020) and Kaseya VSA (July 2021) are reference cases for the supply-chain attack pattern.</t>
  </si>
  <si>
    <t xml:space="preserve">v2 + ENISA GP</t>
  </si>
  <si>
    <t xml:space="preserve">v2</t>
  </si>
  <si>
    <t xml:space="preserve">08_Draft + SCRM</t>
  </si>
  <si>
    <t xml:space="preserve">Verkada (March 2021): the supplier's production server was compromised — physical location was not the issue, but lack of segmentation between facilities was.</t>
  </si>
  <si>
    <t xml:space="preserve">08_Draft + SCRM + ENISA TL</t>
  </si>
  <si>
    <t xml:space="preserve">Mimecast (Jan 2021): attackers used a compromised supplier certificate to authenticate to Microsoft 365 tenants of customers — emphasising the value of fast supplier disclosure.</t>
  </si>
  <si>
    <t xml:space="preserve">08_Draft + SCRM + CRA</t>
  </si>
  <si>
    <t xml:space="preserve">08_Draft + SCRM + ENISA</t>
  </si>
  <si>
    <t xml:space="preserve">08_Draft + SCRM + ENISA TL + CRA</t>
  </si>
  <si>
    <t xml:space="preserve">SolarWinds Orion (Dec 2020): malware injected during the supplier's build process; ~18,000 customers received the compromised update. Codecov (Apr 2021): credentials stolen from a Docker image were used to modify a customer-facing bash script — same pattern of build-environment compromise.</t>
  </si>
  <si>
    <t xml:space="preserve">08_Draft + ENISA + CRA + SCRM</t>
  </si>
  <si>
    <t xml:space="preserve">08_Draft + ENISA</t>
  </si>
  <si>
    <t xml:space="preserve">v2 + SCRM</t>
  </si>
  <si>
    <t xml:space="preserve">SCRM (new in v3)</t>
  </si>
  <si>
    <t xml:space="preserve">SCRM + ENISA TL (new in v3)</t>
  </si>
  <si>
    <t xml:space="preserve">SolarWinds Orion (2020) — malicious code injected at the supplier's build process. Codecov (2021) — bash script modified using credentials extracted from a Docker image. Both attacks bypassed customer-side controls because they originated inside the supplier's distribution channel.</t>
  </si>
  <si>
    <t xml:space="preserve">v2 + ENISA TL</t>
  </si>
  <si>
    <t xml:space="preserve">Verkada (March 2021) — privileged access available remotely without strong controls allowed access to 150,000 customer cameras.</t>
  </si>
  <si>
    <t xml:space="preserve">v2 + ENISA TL + SCRM</t>
  </si>
  <si>
    <t xml:space="preserve">SolarWinds (2020) — entities that restricted Orion's outbound connectivity limited the impact of the implant.</t>
  </si>
  <si>
    <t xml:space="preserve">ENISA GP + SCRM (new in v4)</t>
  </si>
  <si>
    <t xml:space="preserve">SCRM + NIST SSDF + ENISA GP (new in v4)</t>
  </si>
  <si>
    <t xml:space="preserve">SCRM + ENISA GP (new in v4)</t>
  </si>
  <si>
    <t xml:space="preserve">ENISA GP (new in v4)</t>
  </si>
  <si>
    <t xml:space="preserve">NIS2 + ENISA GP (new in v4)</t>
  </si>
  <si>
    <t xml:space="preserve">Kaseya (July 2021) — managed-service-provider customers were affected for days; entities with a manual fallback for the affected workflow were less impacted.</t>
  </si>
  <si>
    <t xml:space="preserve">v2 + ENISA</t>
  </si>
</sst>
</file>

<file path=xl/styles.xml><?xml version="1.0" encoding="utf-8"?>
<styleSheet xmlns="http://schemas.openxmlformats.org/spreadsheetml/2006/main">
  <numFmts count="2">
    <numFmt numFmtId="164" formatCode="General"/>
    <numFmt numFmtId="165" formatCode="0.0%"/>
  </numFmts>
  <fonts count="10">
    <font>
      <sz val="11"/>
      <color theme="1"/>
      <name val="Calibri"/>
      <family val="2"/>
      <charset val="1"/>
    </font>
    <font>
      <sz val="10"/>
      <name val="Arial"/>
      <family val="0"/>
    </font>
    <font>
      <sz val="10"/>
      <name val="Arial"/>
      <family val="0"/>
    </font>
    <font>
      <sz val="10"/>
      <name val="Arial"/>
      <family val="0"/>
    </font>
    <font>
      <b val="true"/>
      <sz val="16"/>
      <color rgb="FF0F3D5C"/>
      <name val="Arial"/>
      <family val="0"/>
      <charset val="1"/>
    </font>
    <font>
      <i val="true"/>
      <sz val="11"/>
      <color rgb="FF0F3D5C"/>
      <name val="Arial"/>
      <family val="0"/>
      <charset val="1"/>
    </font>
    <font>
      <b val="true"/>
      <sz val="10"/>
      <name val="Arial"/>
      <family val="0"/>
      <charset val="1"/>
    </font>
    <font>
      <sz val="10"/>
      <name val="Arial"/>
      <family val="0"/>
      <charset val="1"/>
    </font>
    <font>
      <b val="true"/>
      <sz val="10"/>
      <color rgb="FFFFFFFF"/>
      <name val="Arial"/>
      <family val="0"/>
      <charset val="1"/>
    </font>
    <font>
      <b val="true"/>
      <sz val="11"/>
      <color rgb="FFFFFFFF"/>
      <name val="Arial"/>
      <family val="0"/>
      <charset val="1"/>
    </font>
  </fonts>
  <fills count="6">
    <fill>
      <patternFill patternType="none"/>
    </fill>
    <fill>
      <patternFill patternType="gray125"/>
    </fill>
    <fill>
      <patternFill patternType="solid">
        <fgColor rgb="FF0F3D5C"/>
        <bgColor rgb="FF333333"/>
      </patternFill>
    </fill>
    <fill>
      <patternFill patternType="solid">
        <fgColor rgb="FF1F6390"/>
        <bgColor rgb="FF008080"/>
      </patternFill>
    </fill>
    <fill>
      <patternFill patternType="solid">
        <fgColor rgb="FFFFFFFF"/>
        <bgColor rgb="FFF5F8FB"/>
      </patternFill>
    </fill>
    <fill>
      <patternFill patternType="solid">
        <fgColor rgb="FFF5F8FB"/>
        <bgColor rgb="FFFFFFFF"/>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5" fontId="7" fillId="0" borderId="0" xfId="0" applyFont="true" applyBorder="false" applyAlignment="true" applyProtection="false">
      <alignment horizontal="left" vertical="top" textRotation="0" wrapText="true" indent="0" shrinkToFit="false"/>
      <protection locked="true" hidden="false"/>
    </xf>
    <xf numFmtId="165" fontId="7" fillId="4" borderId="1" xfId="0" applyFont="true" applyBorder="true" applyAlignment="true" applyProtection="false">
      <alignment horizontal="general" vertical="top" textRotation="0" wrapText="true" indent="0" shrinkToFit="false"/>
      <protection locked="true" hidden="false"/>
    </xf>
    <xf numFmtId="165" fontId="7" fillId="5"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C6EFCE"/>
        </patternFill>
      </fill>
    </dxf>
    <dxf>
      <fill>
        <patternFill>
          <bgColor rgb="FFFFEB9C"/>
        </patternFill>
      </fill>
    </dxf>
    <dxf>
      <fill>
        <patternFill>
          <bgColor rgb="FFFFC7CE"/>
        </patternFill>
      </fill>
    </dxf>
    <dxf>
      <fill>
        <patternFill>
          <bgColor rgb="FFD9D9D9"/>
        </patternFill>
      </fill>
    </dxf>
    <dxf>
      <fill>
        <patternFill>
          <bgColor rgb="FFEAF1F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5F8FB"/>
      <rgbColor rgb="FFEAF1F7"/>
      <rgbColor rgb="FF660066"/>
      <rgbColor rgb="FFFF8080"/>
      <rgbColor rgb="FF1F6390"/>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F3D5C"/>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110"/>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c r="C5" s="4"/>
    </row>
    <row r="6" customFormat="false" ht="57.45" hidden="false" customHeight="false" outlineLevel="0" collapsed="false">
      <c r="B6" s="3" t="s">
        <v>2</v>
      </c>
      <c r="C6" s="4" t="s">
        <v>3</v>
      </c>
    </row>
    <row r="7" customFormat="false" ht="23.85" hidden="false" customHeight="false" outlineLevel="0" collapsed="false">
      <c r="B7" s="3" t="s">
        <v>4</v>
      </c>
      <c r="C7" s="4" t="s">
        <v>5</v>
      </c>
    </row>
    <row r="8" customFormat="false" ht="46.25" hidden="false" customHeight="false" outlineLevel="0" collapsed="false">
      <c r="B8" s="3" t="s">
        <v>6</v>
      </c>
      <c r="C8" s="4" t="s">
        <v>7</v>
      </c>
    </row>
    <row r="9" customFormat="false" ht="15" hidden="false" customHeight="false" outlineLevel="0" collapsed="false">
      <c r="B9" s="3" t="s">
        <v>8</v>
      </c>
      <c r="C9" s="4"/>
    </row>
    <row r="10" customFormat="false" ht="23.85" hidden="false" customHeight="false" outlineLevel="0" collapsed="false">
      <c r="B10" s="3" t="s">
        <v>9</v>
      </c>
      <c r="C10" s="4" t="s">
        <v>10</v>
      </c>
    </row>
    <row r="11" customFormat="false" ht="23.85" hidden="false" customHeight="false" outlineLevel="0" collapsed="false">
      <c r="B11" s="3" t="s">
        <v>11</v>
      </c>
      <c r="C11" s="4" t="s">
        <v>12</v>
      </c>
    </row>
    <row r="12" customFormat="false" ht="15" hidden="false" customHeight="false" outlineLevel="0" collapsed="false">
      <c r="B12" s="3" t="s">
        <v>13</v>
      </c>
      <c r="C12" s="4" t="s">
        <v>14</v>
      </c>
    </row>
    <row r="13" customFormat="false" ht="23.85" hidden="false" customHeight="false" outlineLevel="0" collapsed="false">
      <c r="B13" s="3" t="s">
        <v>15</v>
      </c>
      <c r="C13" s="4" t="s">
        <v>16</v>
      </c>
    </row>
    <row r="14" customFormat="false" ht="15" hidden="false" customHeight="false" outlineLevel="0" collapsed="false">
      <c r="B14" s="3" t="s">
        <v>17</v>
      </c>
      <c r="C14" s="4" t="s">
        <v>18</v>
      </c>
    </row>
    <row r="15" customFormat="false" ht="15" hidden="false" customHeight="false" outlineLevel="0" collapsed="false">
      <c r="B15" s="3" t="s">
        <v>19</v>
      </c>
      <c r="C15" s="4"/>
    </row>
    <row r="16" customFormat="false" ht="15" hidden="false" customHeight="false" outlineLevel="0" collapsed="false">
      <c r="B16" s="3" t="s">
        <v>20</v>
      </c>
      <c r="C16" s="4" t="s">
        <v>21</v>
      </c>
    </row>
    <row r="17" customFormat="false" ht="15" hidden="false" customHeight="false" outlineLevel="0" collapsed="false">
      <c r="B17" s="3" t="s">
        <v>22</v>
      </c>
      <c r="C17" s="4" t="s">
        <v>23</v>
      </c>
    </row>
    <row r="18" customFormat="false" ht="23.85" hidden="false" customHeight="false" outlineLevel="0" collapsed="false">
      <c r="B18" s="3" t="s">
        <v>24</v>
      </c>
      <c r="C18" s="4" t="s">
        <v>25</v>
      </c>
    </row>
    <row r="19" customFormat="false" ht="23.85" hidden="false" customHeight="false" outlineLevel="0" collapsed="false">
      <c r="B19" s="3" t="s">
        <v>26</v>
      </c>
      <c r="C19" s="4" t="s">
        <v>27</v>
      </c>
    </row>
    <row r="20" customFormat="false" ht="23.85" hidden="false" customHeight="false" outlineLevel="0" collapsed="false">
      <c r="B20" s="3" t="s">
        <v>28</v>
      </c>
      <c r="C20" s="4" t="s">
        <v>29</v>
      </c>
    </row>
    <row r="21" customFormat="false" ht="15" hidden="false" customHeight="false" outlineLevel="0" collapsed="false">
      <c r="B21" s="3" t="s">
        <v>30</v>
      </c>
      <c r="C21" s="4" t="s">
        <v>31</v>
      </c>
    </row>
    <row r="22" customFormat="false" ht="15" hidden="false" customHeight="false" outlineLevel="0" collapsed="false">
      <c r="B22" s="3" t="s">
        <v>32</v>
      </c>
      <c r="C22" s="4" t="s">
        <v>33</v>
      </c>
    </row>
    <row r="23" customFormat="false" ht="15" hidden="false" customHeight="false" outlineLevel="0" collapsed="false">
      <c r="B23" s="3" t="s">
        <v>34</v>
      </c>
      <c r="C23" s="4" t="s">
        <v>35</v>
      </c>
    </row>
    <row r="24" customFormat="false" ht="15" hidden="false" customHeight="false" outlineLevel="0" collapsed="false">
      <c r="B24" s="3" t="s">
        <v>36</v>
      </c>
      <c r="C24" s="4"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65"/>
    <col collapsed="false" customWidth="true" hidden="false" outlineLevel="0" max="4" min="4" style="0" width="11"/>
    <col collapsed="false" customWidth="true" hidden="false" outlineLevel="0" max="6" min="5" style="0" width="14"/>
    <col collapsed="false" customWidth="true" hidden="false" outlineLevel="0" max="8" min="7" style="0" width="22"/>
    <col collapsed="false" customWidth="true" hidden="false" outlineLevel="0" max="9" min="9" style="0" width="11"/>
  </cols>
  <sheetData>
    <row r="1" customFormat="false" ht="19.7" hidden="false" customHeight="false" outlineLevel="0" collapsed="false">
      <c r="A1" s="5" t="s">
        <v>38</v>
      </c>
      <c r="B1" s="5"/>
      <c r="C1" s="5"/>
      <c r="D1" s="5"/>
      <c r="E1" s="5"/>
      <c r="F1" s="5"/>
      <c r="G1" s="5"/>
      <c r="H1" s="5"/>
      <c r="I1" s="5"/>
    </row>
    <row r="2" customFormat="false" ht="15" hidden="false" customHeight="false" outlineLevel="0" collapsed="false">
      <c r="A2" s="3" t="s">
        <v>39</v>
      </c>
      <c r="B2" s="6" t="s">
        <v>40</v>
      </c>
    </row>
    <row r="4" customFormat="false" ht="39.55" hidden="false" customHeight="false" outlineLevel="0" collapsed="false">
      <c r="A4" s="7" t="s">
        <v>41</v>
      </c>
      <c r="B4" s="7" t="s">
        <v>42</v>
      </c>
      <c r="C4" s="7" t="s">
        <v>43</v>
      </c>
      <c r="D4" s="7" t="s">
        <v>44</v>
      </c>
      <c r="E4" s="7" t="s">
        <v>45</v>
      </c>
      <c r="F4" s="7" t="s">
        <v>46</v>
      </c>
      <c r="G4" s="7" t="s">
        <v>47</v>
      </c>
      <c r="H4" s="7" t="s">
        <v>48</v>
      </c>
      <c r="I4" s="7" t="s">
        <v>49</v>
      </c>
    </row>
    <row r="5" customFormat="false" ht="23.85" hidden="false" customHeight="false" outlineLevel="0" collapsed="false">
      <c r="A5" s="8" t="s">
        <v>50</v>
      </c>
      <c r="B5" s="8" t="s">
        <v>51</v>
      </c>
      <c r="C5" s="8" t="s">
        <v>52</v>
      </c>
      <c r="D5" s="8" t="s">
        <v>53</v>
      </c>
      <c r="E5" s="8" t="str">
        <f aca="false">IF(MATCH($B$2,{"Low","Medium","High"},0)&gt;=MATCH(D5,{"Low","Medium","High"},0),"Yes","No")</f>
        <v>Yes</v>
      </c>
      <c r="F5" s="8"/>
      <c r="G5" s="8"/>
      <c r="H5" s="8"/>
      <c r="I5" s="8" t="s">
        <v>54</v>
      </c>
    </row>
    <row r="6" customFormat="false" ht="35.05" hidden="false" customHeight="false" outlineLevel="0" collapsed="false">
      <c r="A6" s="9" t="s">
        <v>55</v>
      </c>
      <c r="B6" s="9" t="s">
        <v>51</v>
      </c>
      <c r="C6" s="9" t="s">
        <v>56</v>
      </c>
      <c r="D6" s="9" t="s">
        <v>53</v>
      </c>
      <c r="E6" s="9" t="str">
        <f aca="false">IF(MATCH($B$2,{"Low","Medium","High"},0)&gt;=MATCH(D6,{"Low","Medium","High"},0),"Yes","No")</f>
        <v>Yes</v>
      </c>
      <c r="F6" s="9"/>
      <c r="G6" s="9"/>
      <c r="H6" s="9"/>
      <c r="I6" s="9" t="s">
        <v>57</v>
      </c>
    </row>
    <row r="7" customFormat="false" ht="23.85" hidden="false" customHeight="false" outlineLevel="0" collapsed="false">
      <c r="A7" s="8" t="s">
        <v>58</v>
      </c>
      <c r="B7" s="8" t="s">
        <v>51</v>
      </c>
      <c r="C7" s="8" t="s">
        <v>59</v>
      </c>
      <c r="D7" s="8" t="s">
        <v>53</v>
      </c>
      <c r="E7" s="8" t="str">
        <f aca="false">IF(MATCH($B$2,{"Low","Medium","High"},0)&gt;=MATCH(D7,{"Low","Medium","High"},0),"Yes","No")</f>
        <v>Yes</v>
      </c>
      <c r="F7" s="8"/>
      <c r="G7" s="8"/>
      <c r="H7" s="8"/>
      <c r="I7" s="8" t="s">
        <v>60</v>
      </c>
    </row>
    <row r="8" customFormat="false" ht="23.85" hidden="false" customHeight="false" outlineLevel="0" collapsed="false">
      <c r="A8" s="9" t="s">
        <v>61</v>
      </c>
      <c r="B8" s="9" t="s">
        <v>51</v>
      </c>
      <c r="C8" s="9" t="s">
        <v>62</v>
      </c>
      <c r="D8" s="9" t="s">
        <v>53</v>
      </c>
      <c r="E8" s="9" t="str">
        <f aca="false">IF(MATCH($B$2,{"Low","Medium","High"},0)&gt;=MATCH(D8,{"Low","Medium","High"},0),"Yes","No")</f>
        <v>Yes</v>
      </c>
      <c r="F8" s="9"/>
      <c r="G8" s="9"/>
      <c r="H8" s="9"/>
      <c r="I8" s="9" t="s">
        <v>60</v>
      </c>
    </row>
    <row r="9" customFormat="false" ht="23.85" hidden="false" customHeight="false" outlineLevel="0" collapsed="false">
      <c r="A9" s="8" t="s">
        <v>63</v>
      </c>
      <c r="B9" s="8" t="s">
        <v>51</v>
      </c>
      <c r="C9" s="8" t="s">
        <v>64</v>
      </c>
      <c r="D9" s="8" t="s">
        <v>40</v>
      </c>
      <c r="E9" s="8" t="str">
        <f aca="false">IF(MATCH($B$2,{"Low","Medium","High"},0)&gt;=MATCH(D9,{"Low","Medium","High"},0),"Yes","No")</f>
        <v>Yes</v>
      </c>
      <c r="F9" s="8"/>
      <c r="G9" s="8"/>
      <c r="H9" s="8"/>
      <c r="I9" s="8" t="s">
        <v>65</v>
      </c>
    </row>
    <row r="10" customFormat="false" ht="23.85" hidden="false" customHeight="false" outlineLevel="0" collapsed="false">
      <c r="A10" s="9" t="s">
        <v>66</v>
      </c>
      <c r="B10" s="9" t="s">
        <v>51</v>
      </c>
      <c r="C10" s="9" t="s">
        <v>67</v>
      </c>
      <c r="D10" s="9" t="s">
        <v>53</v>
      </c>
      <c r="E10" s="9" t="str">
        <f aca="false">IF(MATCH($B$2,{"Low","Medium","High"},0)&gt;=MATCH(D10,{"Low","Medium","High"},0),"Yes","No")</f>
        <v>Yes</v>
      </c>
      <c r="F10" s="9"/>
      <c r="G10" s="9"/>
      <c r="H10" s="9"/>
      <c r="I10" s="9" t="s">
        <v>68</v>
      </c>
    </row>
    <row r="11" customFormat="false" ht="23.85" hidden="false" customHeight="false" outlineLevel="0" collapsed="false">
      <c r="A11" s="8" t="s">
        <v>69</v>
      </c>
      <c r="B11" s="8" t="s">
        <v>51</v>
      </c>
      <c r="C11" s="8" t="s">
        <v>70</v>
      </c>
      <c r="D11" s="8" t="s">
        <v>53</v>
      </c>
      <c r="E11" s="8" t="str">
        <f aca="false">IF(MATCH($B$2,{"Low","Medium","High"},0)&gt;=MATCH(D11,{"Low","Medium","High"},0),"Yes","No")</f>
        <v>Yes</v>
      </c>
      <c r="F11" s="8"/>
      <c r="G11" s="8"/>
      <c r="H11" s="8"/>
      <c r="I11" s="8" t="s">
        <v>71</v>
      </c>
    </row>
    <row r="12" customFormat="false" ht="23.85" hidden="false" customHeight="false" outlineLevel="0" collapsed="false">
      <c r="A12" s="9" t="s">
        <v>72</v>
      </c>
      <c r="B12" s="9" t="s">
        <v>51</v>
      </c>
      <c r="C12" s="9" t="s">
        <v>73</v>
      </c>
      <c r="D12" s="9" t="s">
        <v>53</v>
      </c>
      <c r="E12" s="9" t="str">
        <f aca="false">IF(MATCH($B$2,{"Low","Medium","High"},0)&gt;=MATCH(D12,{"Low","Medium","High"},0),"Yes","No")</f>
        <v>Yes</v>
      </c>
      <c r="F12" s="9"/>
      <c r="G12" s="9"/>
      <c r="H12" s="9"/>
      <c r="I12" s="9" t="s">
        <v>68</v>
      </c>
    </row>
    <row r="13" customFormat="false" ht="23.85" hidden="false" customHeight="false" outlineLevel="0" collapsed="false">
      <c r="A13" s="8" t="s">
        <v>74</v>
      </c>
      <c r="B13" s="8" t="s">
        <v>51</v>
      </c>
      <c r="C13" s="8" t="s">
        <v>75</v>
      </c>
      <c r="D13" s="8" t="s">
        <v>76</v>
      </c>
      <c r="E13" s="8" t="str">
        <f aca="false">IF(MATCH($B$2,{"Low","Medium","High"},0)&gt;=MATCH(D13,{"Low","Medium","High"},0),"Yes","No")</f>
        <v>No</v>
      </c>
      <c r="F13" s="8"/>
      <c r="G13" s="8"/>
      <c r="H13" s="8"/>
      <c r="I13" s="8" t="s">
        <v>65</v>
      </c>
    </row>
    <row r="14" customFormat="false" ht="23.85" hidden="false" customHeight="false" outlineLevel="0" collapsed="false">
      <c r="A14" s="9" t="s">
        <v>77</v>
      </c>
      <c r="B14" s="9" t="s">
        <v>51</v>
      </c>
      <c r="C14" s="9" t="s">
        <v>78</v>
      </c>
      <c r="D14" s="9" t="s">
        <v>40</v>
      </c>
      <c r="E14" s="9" t="str">
        <f aca="false">IF(MATCH($B$2,{"Low","Medium","High"},0)&gt;=MATCH(D14,{"Low","Medium","High"},0),"Yes","No")</f>
        <v>Yes</v>
      </c>
      <c r="F14" s="9"/>
      <c r="G14" s="9"/>
      <c r="H14" s="9"/>
      <c r="I14" s="9" t="s">
        <v>79</v>
      </c>
    </row>
    <row r="15" customFormat="false" ht="23.85" hidden="false" customHeight="false" outlineLevel="0" collapsed="false">
      <c r="A15" s="8" t="s">
        <v>80</v>
      </c>
      <c r="B15" s="8" t="s">
        <v>81</v>
      </c>
      <c r="C15" s="8" t="s">
        <v>82</v>
      </c>
      <c r="D15" s="8" t="s">
        <v>53</v>
      </c>
      <c r="E15" s="8" t="str">
        <f aca="false">IF(MATCH($B$2,{"Low","Medium","High"},0)&gt;=MATCH(D15,{"Low","Medium","High"},0),"Yes","No")</f>
        <v>Yes</v>
      </c>
      <c r="F15" s="8"/>
      <c r="G15" s="8"/>
      <c r="H15" s="8"/>
      <c r="I15" s="8" t="s">
        <v>83</v>
      </c>
    </row>
    <row r="16" customFormat="false" ht="23.85" hidden="false" customHeight="false" outlineLevel="0" collapsed="false">
      <c r="A16" s="9" t="s">
        <v>84</v>
      </c>
      <c r="B16" s="9" t="s">
        <v>81</v>
      </c>
      <c r="C16" s="9" t="s">
        <v>85</v>
      </c>
      <c r="D16" s="9" t="s">
        <v>53</v>
      </c>
      <c r="E16" s="9" t="str">
        <f aca="false">IF(MATCH($B$2,{"Low","Medium","High"},0)&gt;=MATCH(D16,{"Low","Medium","High"},0),"Yes","No")</f>
        <v>Yes</v>
      </c>
      <c r="F16" s="9"/>
      <c r="G16" s="9"/>
      <c r="H16" s="9"/>
      <c r="I16" s="9" t="s">
        <v>86</v>
      </c>
    </row>
    <row r="17" customFormat="false" ht="23.85" hidden="false" customHeight="false" outlineLevel="0" collapsed="false">
      <c r="A17" s="8" t="s">
        <v>87</v>
      </c>
      <c r="B17" s="8" t="s">
        <v>81</v>
      </c>
      <c r="C17" s="8" t="s">
        <v>88</v>
      </c>
      <c r="D17" s="8" t="s">
        <v>40</v>
      </c>
      <c r="E17" s="8" t="str">
        <f aca="false">IF(MATCH($B$2,{"Low","Medium","High"},0)&gt;=MATCH(D17,{"Low","Medium","High"},0),"Yes","No")</f>
        <v>Yes</v>
      </c>
      <c r="F17" s="8"/>
      <c r="G17" s="8"/>
      <c r="H17" s="8"/>
      <c r="I17" s="8" t="s">
        <v>89</v>
      </c>
    </row>
    <row r="18" customFormat="false" ht="23.85" hidden="false" customHeight="false" outlineLevel="0" collapsed="false">
      <c r="A18" s="9" t="s">
        <v>90</v>
      </c>
      <c r="B18" s="9" t="s">
        <v>81</v>
      </c>
      <c r="C18" s="9" t="s">
        <v>91</v>
      </c>
      <c r="D18" s="9" t="s">
        <v>53</v>
      </c>
      <c r="E18" s="9" t="str">
        <f aca="false">IF(MATCH($B$2,{"Low","Medium","High"},0)&gt;=MATCH(D18,{"Low","Medium","High"},0),"Yes","No")</f>
        <v>Yes</v>
      </c>
      <c r="F18" s="9"/>
      <c r="G18" s="9"/>
      <c r="H18" s="9"/>
      <c r="I18" s="9" t="s">
        <v>92</v>
      </c>
    </row>
    <row r="19" customFormat="false" ht="23.85" hidden="false" customHeight="false" outlineLevel="0" collapsed="false">
      <c r="A19" s="8" t="s">
        <v>93</v>
      </c>
      <c r="B19" s="8" t="s">
        <v>81</v>
      </c>
      <c r="C19" s="8" t="s">
        <v>94</v>
      </c>
      <c r="D19" s="8" t="s">
        <v>40</v>
      </c>
      <c r="E19" s="8" t="str">
        <f aca="false">IF(MATCH($B$2,{"Low","Medium","High"},0)&gt;=MATCH(D19,{"Low","Medium","High"},0),"Yes","No")</f>
        <v>Yes</v>
      </c>
      <c r="F19" s="8"/>
      <c r="G19" s="8"/>
      <c r="H19" s="8"/>
      <c r="I19" s="8" t="s">
        <v>95</v>
      </c>
    </row>
    <row r="20" customFormat="false" ht="15" hidden="false" customHeight="false" outlineLevel="0" collapsed="false">
      <c r="A20" s="9" t="s">
        <v>96</v>
      </c>
      <c r="B20" s="9" t="s">
        <v>81</v>
      </c>
      <c r="C20" s="9" t="s">
        <v>97</v>
      </c>
      <c r="D20" s="9" t="s">
        <v>53</v>
      </c>
      <c r="E20" s="9" t="str">
        <f aca="false">IF(MATCH($B$2,{"Low","Medium","High"},0)&gt;=MATCH(D20,{"Low","Medium","High"},0),"Yes","No")</f>
        <v>Yes</v>
      </c>
      <c r="F20" s="9"/>
      <c r="G20" s="9"/>
      <c r="H20" s="9"/>
      <c r="I20" s="9" t="s">
        <v>98</v>
      </c>
    </row>
    <row r="21" customFormat="false" ht="23.85" hidden="false" customHeight="false" outlineLevel="0" collapsed="false">
      <c r="A21" s="8" t="s">
        <v>99</v>
      </c>
      <c r="B21" s="8" t="s">
        <v>81</v>
      </c>
      <c r="C21" s="8" t="s">
        <v>100</v>
      </c>
      <c r="D21" s="8" t="s">
        <v>53</v>
      </c>
      <c r="E21" s="8" t="str">
        <f aca="false">IF(MATCH($B$2,{"Low","Medium","High"},0)&gt;=MATCH(D21,{"Low","Medium","High"},0),"Yes","No")</f>
        <v>Yes</v>
      </c>
      <c r="F21" s="8"/>
      <c r="G21" s="8"/>
      <c r="H21" s="8"/>
      <c r="I21" s="8" t="s">
        <v>101</v>
      </c>
    </row>
    <row r="22" customFormat="false" ht="23.85" hidden="false" customHeight="false" outlineLevel="0" collapsed="false">
      <c r="A22" s="9" t="s">
        <v>102</v>
      </c>
      <c r="B22" s="9" t="s">
        <v>81</v>
      </c>
      <c r="C22" s="9" t="s">
        <v>103</v>
      </c>
      <c r="D22" s="9" t="s">
        <v>53</v>
      </c>
      <c r="E22" s="9" t="str">
        <f aca="false">IF(MATCH($B$2,{"Low","Medium","High"},0)&gt;=MATCH(D22,{"Low","Medium","High"},0),"Yes","No")</f>
        <v>Yes</v>
      </c>
      <c r="F22" s="9"/>
      <c r="G22" s="9"/>
      <c r="H22" s="9"/>
      <c r="I22" s="9" t="s">
        <v>104</v>
      </c>
    </row>
    <row r="23" customFormat="false" ht="23.85" hidden="false" customHeight="false" outlineLevel="0" collapsed="false">
      <c r="A23" s="8" t="s">
        <v>105</v>
      </c>
      <c r="B23" s="8" t="s">
        <v>81</v>
      </c>
      <c r="C23" s="8" t="s">
        <v>106</v>
      </c>
      <c r="D23" s="8" t="s">
        <v>53</v>
      </c>
      <c r="E23" s="8" t="str">
        <f aca="false">IF(MATCH($B$2,{"Low","Medium","High"},0)&gt;=MATCH(D23,{"Low","Medium","High"},0),"Yes","No")</f>
        <v>Yes</v>
      </c>
      <c r="F23" s="8"/>
      <c r="G23" s="8"/>
      <c r="H23" s="8"/>
      <c r="I23" s="8" t="s">
        <v>107</v>
      </c>
    </row>
    <row r="24" customFormat="false" ht="15" hidden="false" customHeight="false" outlineLevel="0" collapsed="false">
      <c r="A24" s="9" t="s">
        <v>108</v>
      </c>
      <c r="B24" s="9" t="s">
        <v>81</v>
      </c>
      <c r="C24" s="9" t="s">
        <v>109</v>
      </c>
      <c r="D24" s="9" t="s">
        <v>53</v>
      </c>
      <c r="E24" s="9" t="str">
        <f aca="false">IF(MATCH($B$2,{"Low","Medium","High"},0)&gt;=MATCH(D24,{"Low","Medium","High"},0),"Yes","No")</f>
        <v>Yes</v>
      </c>
      <c r="F24" s="9"/>
      <c r="G24" s="9"/>
      <c r="H24" s="9"/>
      <c r="I24" s="9" t="s">
        <v>110</v>
      </c>
    </row>
    <row r="25" customFormat="false" ht="23.85" hidden="false" customHeight="false" outlineLevel="0" collapsed="false">
      <c r="A25" s="8" t="s">
        <v>111</v>
      </c>
      <c r="B25" s="8" t="s">
        <v>81</v>
      </c>
      <c r="C25" s="8" t="s">
        <v>112</v>
      </c>
      <c r="D25" s="8" t="s">
        <v>53</v>
      </c>
      <c r="E25" s="8" t="str">
        <f aca="false">IF(MATCH($B$2,{"Low","Medium","High"},0)&gt;=MATCH(D25,{"Low","Medium","High"},0),"Yes","No")</f>
        <v>Yes</v>
      </c>
      <c r="F25" s="8"/>
      <c r="G25" s="8"/>
      <c r="H25" s="8"/>
      <c r="I25" s="8" t="s">
        <v>113</v>
      </c>
    </row>
    <row r="26" customFormat="false" ht="23.85" hidden="false" customHeight="false" outlineLevel="0" collapsed="false">
      <c r="A26" s="9" t="s">
        <v>114</v>
      </c>
      <c r="B26" s="9" t="s">
        <v>81</v>
      </c>
      <c r="C26" s="9" t="s">
        <v>115</v>
      </c>
      <c r="D26" s="9" t="s">
        <v>40</v>
      </c>
      <c r="E26" s="9" t="str">
        <f aca="false">IF(MATCH($B$2,{"Low","Medium","High"},0)&gt;=MATCH(D26,{"Low","Medium","High"},0),"Yes","No")</f>
        <v>Yes</v>
      </c>
      <c r="F26" s="9"/>
      <c r="G26" s="9"/>
      <c r="H26" s="9"/>
      <c r="I26" s="9" t="s">
        <v>71</v>
      </c>
    </row>
    <row r="27" customFormat="false" ht="23.85" hidden="false" customHeight="false" outlineLevel="0" collapsed="false">
      <c r="A27" s="8" t="s">
        <v>116</v>
      </c>
      <c r="B27" s="8" t="s">
        <v>81</v>
      </c>
      <c r="C27" s="8" t="s">
        <v>117</v>
      </c>
      <c r="D27" s="8" t="s">
        <v>40</v>
      </c>
      <c r="E27" s="8" t="str">
        <f aca="false">IF(MATCH($B$2,{"Low","Medium","High"},0)&gt;=MATCH(D27,{"Low","Medium","High"},0),"Yes","No")</f>
        <v>Yes</v>
      </c>
      <c r="F27" s="8"/>
      <c r="G27" s="8"/>
      <c r="H27" s="8"/>
      <c r="I27" s="8" t="s">
        <v>118</v>
      </c>
    </row>
    <row r="28" customFormat="false" ht="23.85" hidden="false" customHeight="false" outlineLevel="0" collapsed="false">
      <c r="A28" s="9" t="s">
        <v>119</v>
      </c>
      <c r="B28" s="9" t="s">
        <v>81</v>
      </c>
      <c r="C28" s="9" t="s">
        <v>120</v>
      </c>
      <c r="D28" s="9" t="s">
        <v>40</v>
      </c>
      <c r="E28" s="9" t="str">
        <f aca="false">IF(MATCH($B$2,{"Low","Medium","High"},0)&gt;=MATCH(D28,{"Low","Medium","High"},0),"Yes","No")</f>
        <v>Yes</v>
      </c>
      <c r="F28" s="9"/>
      <c r="G28" s="9"/>
      <c r="H28" s="9"/>
      <c r="I28" s="9" t="s">
        <v>121</v>
      </c>
    </row>
    <row r="29" customFormat="false" ht="23.85" hidden="false" customHeight="false" outlineLevel="0" collapsed="false">
      <c r="A29" s="8" t="s">
        <v>122</v>
      </c>
      <c r="B29" s="8" t="s">
        <v>81</v>
      </c>
      <c r="C29" s="8" t="s">
        <v>123</v>
      </c>
      <c r="D29" s="8" t="s">
        <v>40</v>
      </c>
      <c r="E29" s="8" t="str">
        <f aca="false">IF(MATCH($B$2,{"Low","Medium","High"},0)&gt;=MATCH(D29,{"Low","Medium","High"},0),"Yes","No")</f>
        <v>Yes</v>
      </c>
      <c r="F29" s="8"/>
      <c r="G29" s="8"/>
      <c r="H29" s="8"/>
      <c r="I29" s="8" t="s">
        <v>124</v>
      </c>
    </row>
    <row r="30" customFormat="false" ht="23.85" hidden="false" customHeight="false" outlineLevel="0" collapsed="false">
      <c r="A30" s="9" t="s">
        <v>125</v>
      </c>
      <c r="B30" s="9" t="s">
        <v>81</v>
      </c>
      <c r="C30" s="9" t="s">
        <v>126</v>
      </c>
      <c r="D30" s="9" t="s">
        <v>53</v>
      </c>
      <c r="E30" s="9" t="str">
        <f aca="false">IF(MATCH($B$2,{"Low","Medium","High"},0)&gt;=MATCH(D30,{"Low","Medium","High"},0),"Yes","No")</f>
        <v>Yes</v>
      </c>
      <c r="F30" s="9"/>
      <c r="G30" s="9"/>
      <c r="H30" s="9"/>
      <c r="I30" s="9" t="s">
        <v>127</v>
      </c>
    </row>
    <row r="31" customFormat="false" ht="35.05" hidden="false" customHeight="false" outlineLevel="0" collapsed="false">
      <c r="A31" s="8" t="s">
        <v>128</v>
      </c>
      <c r="B31" s="8" t="s">
        <v>81</v>
      </c>
      <c r="C31" s="8" t="s">
        <v>129</v>
      </c>
      <c r="D31" s="8" t="s">
        <v>76</v>
      </c>
      <c r="E31" s="8" t="str">
        <f aca="false">IF(MATCH($B$2,{"Low","Medium","High"},0)&gt;=MATCH(D31,{"Low","Medium","High"},0),"Yes","No")</f>
        <v>No</v>
      </c>
      <c r="F31" s="8"/>
      <c r="G31" s="8"/>
      <c r="H31" s="8"/>
      <c r="I31" s="8" t="s">
        <v>130</v>
      </c>
    </row>
    <row r="32" customFormat="false" ht="35.05" hidden="false" customHeight="false" outlineLevel="0" collapsed="false">
      <c r="A32" s="9" t="s">
        <v>131</v>
      </c>
      <c r="B32" s="9" t="s">
        <v>81</v>
      </c>
      <c r="C32" s="9" t="s">
        <v>132</v>
      </c>
      <c r="D32" s="9" t="s">
        <v>76</v>
      </c>
      <c r="E32" s="9" t="str">
        <f aca="false">IF(MATCH($B$2,{"Low","Medium","High"},0)&gt;=MATCH(D32,{"Low","Medium","High"},0),"Yes","No")</f>
        <v>No</v>
      </c>
      <c r="F32" s="9"/>
      <c r="G32" s="9"/>
      <c r="H32" s="9"/>
      <c r="I32" s="9" t="s">
        <v>104</v>
      </c>
    </row>
    <row r="33" customFormat="false" ht="23.85" hidden="false" customHeight="false" outlineLevel="0" collapsed="false">
      <c r="A33" s="8" t="s">
        <v>133</v>
      </c>
      <c r="B33" s="8" t="s">
        <v>134</v>
      </c>
      <c r="C33" s="8" t="s">
        <v>135</v>
      </c>
      <c r="D33" s="8" t="s">
        <v>40</v>
      </c>
      <c r="E33" s="8" t="str">
        <f aca="false">IF(MATCH($B$2,{"Low","Medium","High"},0)&gt;=MATCH(D33,{"Low","Medium","High"},0),"Yes","No")</f>
        <v>Yes</v>
      </c>
      <c r="F33" s="8"/>
      <c r="G33" s="8"/>
      <c r="H33" s="8"/>
      <c r="I33" s="8" t="s">
        <v>136</v>
      </c>
    </row>
    <row r="34" customFormat="false" ht="23.85" hidden="false" customHeight="false" outlineLevel="0" collapsed="false">
      <c r="A34" s="9" t="s">
        <v>137</v>
      </c>
      <c r="B34" s="9" t="s">
        <v>134</v>
      </c>
      <c r="C34" s="9" t="s">
        <v>138</v>
      </c>
      <c r="D34" s="9" t="s">
        <v>40</v>
      </c>
      <c r="E34" s="9" t="str">
        <f aca="false">IF(MATCH($B$2,{"Low","Medium","High"},0)&gt;=MATCH(D34,{"Low","Medium","High"},0),"Yes","No")</f>
        <v>Yes</v>
      </c>
      <c r="F34" s="9"/>
      <c r="G34" s="9"/>
      <c r="H34" s="9"/>
      <c r="I34" s="9" t="s">
        <v>139</v>
      </c>
    </row>
    <row r="35" customFormat="false" ht="23.85" hidden="false" customHeight="false" outlineLevel="0" collapsed="false">
      <c r="A35" s="8" t="s">
        <v>140</v>
      </c>
      <c r="B35" s="8" t="s">
        <v>134</v>
      </c>
      <c r="C35" s="8" t="s">
        <v>141</v>
      </c>
      <c r="D35" s="8" t="s">
        <v>53</v>
      </c>
      <c r="E35" s="8" t="str">
        <f aca="false">IF(MATCH($B$2,{"Low","Medium","High"},0)&gt;=MATCH(D35,{"Low","Medium","High"},0),"Yes","No")</f>
        <v>Yes</v>
      </c>
      <c r="F35" s="8"/>
      <c r="G35" s="8"/>
      <c r="H35" s="8"/>
      <c r="I35" s="8" t="s">
        <v>142</v>
      </c>
    </row>
    <row r="36" customFormat="false" ht="23.85" hidden="false" customHeight="false" outlineLevel="0" collapsed="false">
      <c r="A36" s="9" t="s">
        <v>143</v>
      </c>
      <c r="B36" s="9" t="s">
        <v>134</v>
      </c>
      <c r="C36" s="9" t="s">
        <v>144</v>
      </c>
      <c r="D36" s="9" t="s">
        <v>53</v>
      </c>
      <c r="E36" s="9" t="str">
        <f aca="false">IF(MATCH($B$2,{"Low","Medium","High"},0)&gt;=MATCH(D36,{"Low","Medium","High"},0),"Yes","No")</f>
        <v>Yes</v>
      </c>
      <c r="F36" s="9"/>
      <c r="G36" s="9"/>
      <c r="H36" s="9"/>
      <c r="I36" s="9" t="s">
        <v>142</v>
      </c>
    </row>
    <row r="37" customFormat="false" ht="23.85" hidden="false" customHeight="false" outlineLevel="0" collapsed="false">
      <c r="A37" s="8" t="s">
        <v>145</v>
      </c>
      <c r="B37" s="8" t="s">
        <v>134</v>
      </c>
      <c r="C37" s="8" t="s">
        <v>146</v>
      </c>
      <c r="D37" s="8" t="s">
        <v>53</v>
      </c>
      <c r="E37" s="8" t="str">
        <f aca="false">IF(MATCH($B$2,{"Low","Medium","High"},0)&gt;=MATCH(D37,{"Low","Medium","High"},0),"Yes","No")</f>
        <v>Yes</v>
      </c>
      <c r="F37" s="8"/>
      <c r="G37" s="8"/>
      <c r="H37" s="8"/>
      <c r="I37" s="8" t="s">
        <v>147</v>
      </c>
    </row>
    <row r="38" customFormat="false" ht="23.85" hidden="false" customHeight="false" outlineLevel="0" collapsed="false">
      <c r="A38" s="9" t="s">
        <v>148</v>
      </c>
      <c r="B38" s="9" t="s">
        <v>134</v>
      </c>
      <c r="C38" s="9" t="s">
        <v>149</v>
      </c>
      <c r="D38" s="9" t="s">
        <v>53</v>
      </c>
      <c r="E38" s="9" t="str">
        <f aca="false">IF(MATCH($B$2,{"Low","Medium","High"},0)&gt;=MATCH(D38,{"Low","Medium","High"},0),"Yes","No")</f>
        <v>Yes</v>
      </c>
      <c r="F38" s="9"/>
      <c r="G38" s="9"/>
      <c r="H38" s="9"/>
      <c r="I38" s="9" t="s">
        <v>150</v>
      </c>
    </row>
    <row r="39" customFormat="false" ht="23.85" hidden="false" customHeight="false" outlineLevel="0" collapsed="false">
      <c r="A39" s="8" t="s">
        <v>151</v>
      </c>
      <c r="B39" s="8" t="s">
        <v>134</v>
      </c>
      <c r="C39" s="8" t="s">
        <v>152</v>
      </c>
      <c r="D39" s="8" t="s">
        <v>40</v>
      </c>
      <c r="E39" s="8" t="str">
        <f aca="false">IF(MATCH($B$2,{"Low","Medium","High"},0)&gt;=MATCH(D39,{"Low","Medium","High"},0),"Yes","No")</f>
        <v>Yes</v>
      </c>
      <c r="F39" s="8"/>
      <c r="G39" s="8"/>
      <c r="H39" s="8"/>
      <c r="I39" s="8" t="s">
        <v>153</v>
      </c>
    </row>
    <row r="40" customFormat="false" ht="23.85" hidden="false" customHeight="false" outlineLevel="0" collapsed="false">
      <c r="A40" s="9" t="s">
        <v>154</v>
      </c>
      <c r="B40" s="9" t="s">
        <v>134</v>
      </c>
      <c r="C40" s="9" t="s">
        <v>155</v>
      </c>
      <c r="D40" s="9" t="s">
        <v>40</v>
      </c>
      <c r="E40" s="9" t="str">
        <f aca="false">IF(MATCH($B$2,{"Low","Medium","High"},0)&gt;=MATCH(D40,{"Low","Medium","High"},0),"Yes","No")</f>
        <v>Yes</v>
      </c>
      <c r="F40" s="9"/>
      <c r="G40" s="9"/>
      <c r="H40" s="9"/>
      <c r="I40" s="9" t="s">
        <v>136</v>
      </c>
    </row>
    <row r="41" customFormat="false" ht="23.85" hidden="false" customHeight="false" outlineLevel="0" collapsed="false">
      <c r="A41" s="8" t="s">
        <v>156</v>
      </c>
      <c r="B41" s="8" t="s">
        <v>134</v>
      </c>
      <c r="C41" s="8" t="s">
        <v>157</v>
      </c>
      <c r="D41" s="8" t="s">
        <v>53</v>
      </c>
      <c r="E41" s="8" t="str">
        <f aca="false">IF(MATCH($B$2,{"Low","Medium","High"},0)&gt;=MATCH(D41,{"Low","Medium","High"},0),"Yes","No")</f>
        <v>Yes</v>
      </c>
      <c r="F41" s="8"/>
      <c r="G41" s="8"/>
      <c r="H41" s="8"/>
      <c r="I41" s="8" t="s">
        <v>158</v>
      </c>
    </row>
    <row r="42" customFormat="false" ht="23.85" hidden="false" customHeight="false" outlineLevel="0" collapsed="false">
      <c r="A42" s="9" t="s">
        <v>159</v>
      </c>
      <c r="B42" s="9" t="s">
        <v>134</v>
      </c>
      <c r="C42" s="9" t="s">
        <v>160</v>
      </c>
      <c r="D42" s="9" t="s">
        <v>76</v>
      </c>
      <c r="E42" s="9" t="str">
        <f aca="false">IF(MATCH($B$2,{"Low","Medium","High"},0)&gt;=MATCH(D42,{"Low","Medium","High"},0),"Yes","No")</f>
        <v>No</v>
      </c>
      <c r="F42" s="9"/>
      <c r="G42" s="9"/>
      <c r="H42" s="9"/>
      <c r="I42" s="9" t="s">
        <v>161</v>
      </c>
    </row>
    <row r="43" customFormat="false" ht="23.85" hidden="false" customHeight="false" outlineLevel="0" collapsed="false">
      <c r="A43" s="8" t="s">
        <v>162</v>
      </c>
      <c r="B43" s="8" t="s">
        <v>134</v>
      </c>
      <c r="C43" s="8" t="s">
        <v>163</v>
      </c>
      <c r="D43" s="8" t="s">
        <v>53</v>
      </c>
      <c r="E43" s="8" t="str">
        <f aca="false">IF(MATCH($B$2,{"Low","Medium","High"},0)&gt;=MATCH(D43,{"Low","Medium","High"},0),"Yes","No")</f>
        <v>Yes</v>
      </c>
      <c r="F43" s="8"/>
      <c r="G43" s="8"/>
      <c r="H43" s="8"/>
      <c r="I43" s="8" t="s">
        <v>101</v>
      </c>
    </row>
    <row r="44" customFormat="false" ht="23.85" hidden="false" customHeight="false" outlineLevel="0" collapsed="false">
      <c r="A44" s="9" t="s">
        <v>164</v>
      </c>
      <c r="B44" s="9" t="s">
        <v>134</v>
      </c>
      <c r="C44" s="9" t="s">
        <v>165</v>
      </c>
      <c r="D44" s="9" t="s">
        <v>40</v>
      </c>
      <c r="E44" s="9" t="str">
        <f aca="false">IF(MATCH($B$2,{"Low","Medium","High"},0)&gt;=MATCH(D44,{"Low","Medium","High"},0),"Yes","No")</f>
        <v>Yes</v>
      </c>
      <c r="F44" s="9"/>
      <c r="G44" s="9"/>
      <c r="H44" s="9"/>
      <c r="I44" s="9" t="s">
        <v>142</v>
      </c>
    </row>
    <row r="45" customFormat="false" ht="35.05" hidden="false" customHeight="false" outlineLevel="0" collapsed="false">
      <c r="A45" s="8" t="s">
        <v>166</v>
      </c>
      <c r="B45" s="8" t="s">
        <v>167</v>
      </c>
      <c r="C45" s="8" t="s">
        <v>168</v>
      </c>
      <c r="D45" s="8" t="s">
        <v>53</v>
      </c>
      <c r="E45" s="8" t="str">
        <f aca="false">IF(MATCH($B$2,{"Low","Medium","High"},0)&gt;=MATCH(D45,{"Low","Medium","High"},0),"Yes","No")</f>
        <v>Yes</v>
      </c>
      <c r="F45" s="8"/>
      <c r="G45" s="8"/>
      <c r="H45" s="8"/>
      <c r="I45" s="8" t="s">
        <v>107</v>
      </c>
    </row>
    <row r="46" customFormat="false" ht="23.85" hidden="false" customHeight="false" outlineLevel="0" collapsed="false">
      <c r="A46" s="9" t="s">
        <v>169</v>
      </c>
      <c r="B46" s="9" t="s">
        <v>167</v>
      </c>
      <c r="C46" s="9" t="s">
        <v>170</v>
      </c>
      <c r="D46" s="9" t="s">
        <v>40</v>
      </c>
      <c r="E46" s="9" t="str">
        <f aca="false">IF(MATCH($B$2,{"Low","Medium","High"},0)&gt;=MATCH(D46,{"Low","Medium","High"},0),"Yes","No")</f>
        <v>Yes</v>
      </c>
      <c r="F46" s="9"/>
      <c r="G46" s="9"/>
      <c r="H46" s="9"/>
      <c r="I46" s="9" t="s">
        <v>104</v>
      </c>
    </row>
    <row r="47" customFormat="false" ht="23.85" hidden="false" customHeight="false" outlineLevel="0" collapsed="false">
      <c r="A47" s="8" t="s">
        <v>171</v>
      </c>
      <c r="B47" s="8" t="s">
        <v>167</v>
      </c>
      <c r="C47" s="8" t="s">
        <v>172</v>
      </c>
      <c r="D47" s="8" t="s">
        <v>40</v>
      </c>
      <c r="E47" s="8" t="str">
        <f aca="false">IF(MATCH($B$2,{"Low","Medium","High"},0)&gt;=MATCH(D47,{"Low","Medium","High"},0),"Yes","No")</f>
        <v>Yes</v>
      </c>
      <c r="F47" s="8"/>
      <c r="G47" s="8"/>
      <c r="H47" s="8"/>
      <c r="I47" s="8" t="s">
        <v>104</v>
      </c>
    </row>
    <row r="48" customFormat="false" ht="23.85" hidden="false" customHeight="false" outlineLevel="0" collapsed="false">
      <c r="A48" s="9" t="s">
        <v>173</v>
      </c>
      <c r="B48" s="9" t="s">
        <v>167</v>
      </c>
      <c r="C48" s="9" t="s">
        <v>174</v>
      </c>
      <c r="D48" s="9" t="s">
        <v>53</v>
      </c>
      <c r="E48" s="9" t="str">
        <f aca="false">IF(MATCH($B$2,{"Low","Medium","High"},0)&gt;=MATCH(D48,{"Low","Medium","High"},0),"Yes","No")</f>
        <v>Yes</v>
      </c>
      <c r="F48" s="9"/>
      <c r="G48" s="9"/>
      <c r="H48" s="9"/>
      <c r="I48" s="9" t="s">
        <v>101</v>
      </c>
    </row>
    <row r="49" customFormat="false" ht="23.85" hidden="false" customHeight="false" outlineLevel="0" collapsed="false">
      <c r="A49" s="8" t="s">
        <v>175</v>
      </c>
      <c r="B49" s="8" t="s">
        <v>167</v>
      </c>
      <c r="C49" s="8" t="s">
        <v>176</v>
      </c>
      <c r="D49" s="8" t="s">
        <v>53</v>
      </c>
      <c r="E49" s="8" t="str">
        <f aca="false">IF(MATCH($B$2,{"Low","Medium","High"},0)&gt;=MATCH(D49,{"Low","Medium","High"},0),"Yes","No")</f>
        <v>Yes</v>
      </c>
      <c r="F49" s="8"/>
      <c r="G49" s="8"/>
      <c r="H49" s="8"/>
      <c r="I49" s="8" t="s">
        <v>177</v>
      </c>
    </row>
    <row r="50" customFormat="false" ht="23.85" hidden="false" customHeight="false" outlineLevel="0" collapsed="false">
      <c r="A50" s="9" t="s">
        <v>178</v>
      </c>
      <c r="B50" s="9" t="s">
        <v>167</v>
      </c>
      <c r="C50" s="9" t="s">
        <v>179</v>
      </c>
      <c r="D50" s="9" t="s">
        <v>53</v>
      </c>
      <c r="E50" s="9" t="str">
        <f aca="false">IF(MATCH($B$2,{"Low","Medium","High"},0)&gt;=MATCH(D50,{"Low","Medium","High"},0),"Yes","No")</f>
        <v>Yes</v>
      </c>
      <c r="F50" s="9"/>
      <c r="G50" s="9"/>
      <c r="H50" s="9"/>
      <c r="I50" s="9" t="s">
        <v>101</v>
      </c>
    </row>
    <row r="51" customFormat="false" ht="23.85" hidden="false" customHeight="false" outlineLevel="0" collapsed="false">
      <c r="A51" s="8" t="s">
        <v>180</v>
      </c>
      <c r="B51" s="8" t="s">
        <v>167</v>
      </c>
      <c r="C51" s="8" t="s">
        <v>181</v>
      </c>
      <c r="D51" s="8" t="s">
        <v>40</v>
      </c>
      <c r="E51" s="8" t="str">
        <f aca="false">IF(MATCH($B$2,{"Low","Medium","High"},0)&gt;=MATCH(D51,{"Low","Medium","High"},0),"Yes","No")</f>
        <v>Yes</v>
      </c>
      <c r="F51" s="8"/>
      <c r="G51" s="8"/>
      <c r="H51" s="8"/>
      <c r="I51" s="8" t="s">
        <v>101</v>
      </c>
    </row>
    <row r="52" customFormat="false" ht="23.85" hidden="false" customHeight="false" outlineLevel="0" collapsed="false">
      <c r="A52" s="9" t="s">
        <v>182</v>
      </c>
      <c r="B52" s="9" t="s">
        <v>167</v>
      </c>
      <c r="C52" s="9" t="s">
        <v>183</v>
      </c>
      <c r="D52" s="9" t="s">
        <v>76</v>
      </c>
      <c r="E52" s="9" t="str">
        <f aca="false">IF(MATCH($B$2,{"Low","Medium","High"},0)&gt;=MATCH(D52,{"Low","Medium","High"},0),"Yes","No")</f>
        <v>No</v>
      </c>
      <c r="F52" s="9"/>
      <c r="G52" s="9"/>
      <c r="H52" s="9"/>
      <c r="I52" s="9" t="s">
        <v>139</v>
      </c>
    </row>
    <row r="53" customFormat="false" ht="23.85" hidden="false" customHeight="false" outlineLevel="0" collapsed="false">
      <c r="A53" s="8" t="s">
        <v>184</v>
      </c>
      <c r="B53" s="8" t="s">
        <v>185</v>
      </c>
      <c r="C53" s="8" t="s">
        <v>186</v>
      </c>
      <c r="D53" s="8" t="s">
        <v>40</v>
      </c>
      <c r="E53" s="8" t="str">
        <f aca="false">IF(MATCH($B$2,{"Low","Medium","High"},0)&gt;=MATCH(D53,{"Low","Medium","High"},0),"Yes","No")</f>
        <v>Yes</v>
      </c>
      <c r="F53" s="8"/>
      <c r="G53" s="8"/>
      <c r="H53" s="8"/>
      <c r="I53" s="8" t="s">
        <v>187</v>
      </c>
    </row>
    <row r="54" customFormat="false" ht="23.85" hidden="false" customHeight="false" outlineLevel="0" collapsed="false">
      <c r="A54" s="9" t="s">
        <v>188</v>
      </c>
      <c r="B54" s="9" t="s">
        <v>185</v>
      </c>
      <c r="C54" s="9" t="s">
        <v>189</v>
      </c>
      <c r="D54" s="9" t="s">
        <v>40</v>
      </c>
      <c r="E54" s="9" t="str">
        <f aca="false">IF(MATCH($B$2,{"Low","Medium","High"},0)&gt;=MATCH(D54,{"Low","Medium","High"},0),"Yes","No")</f>
        <v>Yes</v>
      </c>
      <c r="F54" s="9"/>
      <c r="G54" s="9"/>
      <c r="H54" s="9"/>
      <c r="I54" s="9" t="s">
        <v>190</v>
      </c>
    </row>
    <row r="55" customFormat="false" ht="23.85" hidden="false" customHeight="false" outlineLevel="0" collapsed="false">
      <c r="A55" s="8" t="s">
        <v>191</v>
      </c>
      <c r="B55" s="8" t="s">
        <v>185</v>
      </c>
      <c r="C55" s="8" t="s">
        <v>192</v>
      </c>
      <c r="D55" s="8" t="s">
        <v>40</v>
      </c>
      <c r="E55" s="8" t="str">
        <f aca="false">IF(MATCH($B$2,{"Low","Medium","High"},0)&gt;=MATCH(D55,{"Low","Medium","High"},0),"Yes","No")</f>
        <v>Yes</v>
      </c>
      <c r="F55" s="8"/>
      <c r="G55" s="8"/>
      <c r="H55" s="8"/>
      <c r="I55" s="8" t="s">
        <v>193</v>
      </c>
    </row>
    <row r="56" customFormat="false" ht="15" hidden="false" customHeight="false" outlineLevel="0" collapsed="false">
      <c r="A56" s="9" t="s">
        <v>194</v>
      </c>
      <c r="B56" s="9" t="s">
        <v>185</v>
      </c>
      <c r="C56" s="9" t="s">
        <v>195</v>
      </c>
      <c r="D56" s="9" t="s">
        <v>40</v>
      </c>
      <c r="E56" s="9" t="str">
        <f aca="false">IF(MATCH($B$2,{"Low","Medium","High"},0)&gt;=MATCH(D56,{"Low","Medium","High"},0),"Yes","No")</f>
        <v>Yes</v>
      </c>
      <c r="F56" s="9"/>
      <c r="G56" s="9"/>
      <c r="H56" s="9"/>
      <c r="I56" s="9" t="s">
        <v>150</v>
      </c>
    </row>
    <row r="57" customFormat="false" ht="15" hidden="false" customHeight="false" outlineLevel="0" collapsed="false">
      <c r="A57" s="8" t="s">
        <v>196</v>
      </c>
      <c r="B57" s="8" t="s">
        <v>185</v>
      </c>
      <c r="C57" s="8" t="s">
        <v>197</v>
      </c>
      <c r="D57" s="8" t="s">
        <v>76</v>
      </c>
      <c r="E57" s="8" t="str">
        <f aca="false">IF(MATCH($B$2,{"Low","Medium","High"},0)&gt;=MATCH(D57,{"Low","Medium","High"},0),"Yes","No")</f>
        <v>No</v>
      </c>
      <c r="F57" s="8"/>
      <c r="G57" s="8"/>
      <c r="H57" s="8"/>
      <c r="I57" s="8" t="s">
        <v>95</v>
      </c>
    </row>
    <row r="58" customFormat="false" ht="15" hidden="false" customHeight="false" outlineLevel="0" collapsed="false">
      <c r="A58" s="9" t="s">
        <v>198</v>
      </c>
      <c r="B58" s="9" t="s">
        <v>185</v>
      </c>
      <c r="C58" s="9" t="s">
        <v>199</v>
      </c>
      <c r="D58" s="9" t="s">
        <v>53</v>
      </c>
      <c r="E58" s="9" t="str">
        <f aca="false">IF(MATCH($B$2,{"Low","Medium","High"},0)&gt;=MATCH(D58,{"Low","Medium","High"},0),"Yes","No")</f>
        <v>Yes</v>
      </c>
      <c r="F58" s="9"/>
      <c r="G58" s="9"/>
      <c r="H58" s="9"/>
      <c r="I58" s="9" t="s">
        <v>177</v>
      </c>
    </row>
    <row r="59" customFormat="false" ht="23.85" hidden="false" customHeight="false" outlineLevel="0" collapsed="false">
      <c r="A59" s="8" t="s">
        <v>200</v>
      </c>
      <c r="B59" s="8" t="s">
        <v>185</v>
      </c>
      <c r="C59" s="8" t="s">
        <v>201</v>
      </c>
      <c r="D59" s="8" t="s">
        <v>40</v>
      </c>
      <c r="E59" s="8" t="str">
        <f aca="false">IF(MATCH($B$2,{"Low","Medium","High"},0)&gt;=MATCH(D59,{"Low","Medium","High"},0),"Yes","No")</f>
        <v>Yes</v>
      </c>
      <c r="F59" s="8"/>
      <c r="G59" s="8"/>
      <c r="H59" s="8"/>
      <c r="I59" s="8" t="s">
        <v>202</v>
      </c>
    </row>
    <row r="60" customFormat="false" ht="23.85" hidden="false" customHeight="false" outlineLevel="0" collapsed="false">
      <c r="A60" s="9" t="s">
        <v>203</v>
      </c>
      <c r="B60" s="9" t="s">
        <v>185</v>
      </c>
      <c r="C60" s="9" t="s">
        <v>204</v>
      </c>
      <c r="D60" s="9" t="s">
        <v>40</v>
      </c>
      <c r="E60" s="9" t="str">
        <f aca="false">IF(MATCH($B$2,{"Low","Medium","High"},0)&gt;=MATCH(D60,{"Low","Medium","High"},0),"Yes","No")</f>
        <v>Yes</v>
      </c>
      <c r="F60" s="9"/>
      <c r="G60" s="9"/>
      <c r="H60" s="9"/>
      <c r="I60" s="9" t="s">
        <v>205</v>
      </c>
    </row>
    <row r="61" customFormat="false" ht="23.85" hidden="false" customHeight="false" outlineLevel="0" collapsed="false">
      <c r="A61" s="8" t="s">
        <v>206</v>
      </c>
      <c r="B61" s="8" t="s">
        <v>207</v>
      </c>
      <c r="C61" s="8" t="s">
        <v>208</v>
      </c>
      <c r="D61" s="8" t="s">
        <v>40</v>
      </c>
      <c r="E61" s="8" t="str">
        <f aca="false">IF(MATCH($B$2,{"Low","Medium","High"},0)&gt;=MATCH(D61,{"Low","Medium","High"},0),"Yes","No")</f>
        <v>Yes</v>
      </c>
      <c r="F61" s="8"/>
      <c r="G61" s="8"/>
      <c r="H61" s="8"/>
      <c r="I61" s="8" t="s">
        <v>209</v>
      </c>
    </row>
    <row r="62" customFormat="false" ht="15" hidden="false" customHeight="false" outlineLevel="0" collapsed="false">
      <c r="A62" s="9" t="s">
        <v>210</v>
      </c>
      <c r="B62" s="9" t="s">
        <v>207</v>
      </c>
      <c r="C62" s="9" t="s">
        <v>211</v>
      </c>
      <c r="D62" s="9" t="s">
        <v>40</v>
      </c>
      <c r="E62" s="9" t="str">
        <f aca="false">IF(MATCH($B$2,{"Low","Medium","High"},0)&gt;=MATCH(D62,{"Low","Medium","High"},0),"Yes","No")</f>
        <v>Yes</v>
      </c>
      <c r="F62" s="9"/>
      <c r="G62" s="9"/>
      <c r="H62" s="9"/>
      <c r="I62" s="9" t="s">
        <v>65</v>
      </c>
    </row>
    <row r="63" customFormat="false" ht="23.85" hidden="false" customHeight="false" outlineLevel="0" collapsed="false">
      <c r="A63" s="8" t="s">
        <v>212</v>
      </c>
      <c r="B63" s="8" t="s">
        <v>207</v>
      </c>
      <c r="C63" s="8" t="s">
        <v>213</v>
      </c>
      <c r="D63" s="8" t="s">
        <v>53</v>
      </c>
      <c r="E63" s="8" t="str">
        <f aca="false">IF(MATCH($B$2,{"Low","Medium","High"},0)&gt;=MATCH(D63,{"Low","Medium","High"},0),"Yes","No")</f>
        <v>Yes</v>
      </c>
      <c r="F63" s="8"/>
      <c r="G63" s="8"/>
      <c r="H63" s="8"/>
      <c r="I63" s="8" t="s">
        <v>214</v>
      </c>
    </row>
    <row r="64" customFormat="false" ht="23.85" hidden="false" customHeight="false" outlineLevel="0" collapsed="false">
      <c r="A64" s="9" t="s">
        <v>215</v>
      </c>
      <c r="B64" s="9" t="s">
        <v>207</v>
      </c>
      <c r="C64" s="9" t="s">
        <v>216</v>
      </c>
      <c r="D64" s="9" t="s">
        <v>53</v>
      </c>
      <c r="E64" s="9" t="str">
        <f aca="false">IF(MATCH($B$2,{"Low","Medium","High"},0)&gt;=MATCH(D64,{"Low","Medium","High"},0),"Yes","No")</f>
        <v>Yes</v>
      </c>
      <c r="F64" s="9"/>
      <c r="G64" s="9"/>
      <c r="H64" s="9"/>
      <c r="I64" s="9" t="s">
        <v>217</v>
      </c>
    </row>
    <row r="65" customFormat="false" ht="23.85" hidden="false" customHeight="false" outlineLevel="0" collapsed="false">
      <c r="A65" s="8" t="s">
        <v>218</v>
      </c>
      <c r="B65" s="8" t="s">
        <v>207</v>
      </c>
      <c r="C65" s="8" t="s">
        <v>219</v>
      </c>
      <c r="D65" s="8" t="s">
        <v>53</v>
      </c>
      <c r="E65" s="8" t="str">
        <f aca="false">IF(MATCH($B$2,{"Low","Medium","High"},0)&gt;=MATCH(D65,{"Low","Medium","High"},0),"Yes","No")</f>
        <v>Yes</v>
      </c>
      <c r="F65" s="8"/>
      <c r="G65" s="8"/>
      <c r="H65" s="8"/>
      <c r="I65" s="8" t="s">
        <v>158</v>
      </c>
    </row>
    <row r="66" customFormat="false" ht="15" hidden="false" customHeight="false" outlineLevel="0" collapsed="false">
      <c r="A66" s="9" t="s">
        <v>220</v>
      </c>
      <c r="B66" s="9" t="s">
        <v>207</v>
      </c>
      <c r="C66" s="9" t="s">
        <v>221</v>
      </c>
      <c r="D66" s="9" t="s">
        <v>53</v>
      </c>
      <c r="E66" s="9" t="str">
        <f aca="false">IF(MATCH($B$2,{"Low","Medium","High"},0)&gt;=MATCH(D66,{"Low","Medium","High"},0),"Yes","No")</f>
        <v>Yes</v>
      </c>
      <c r="F66" s="9"/>
      <c r="G66" s="9"/>
      <c r="H66" s="9"/>
      <c r="I66" s="9" t="s">
        <v>222</v>
      </c>
    </row>
    <row r="67" customFormat="false" ht="23.85" hidden="false" customHeight="false" outlineLevel="0" collapsed="false">
      <c r="A67" s="8" t="s">
        <v>223</v>
      </c>
      <c r="B67" s="8" t="s">
        <v>207</v>
      </c>
      <c r="C67" s="8" t="s">
        <v>224</v>
      </c>
      <c r="D67" s="8" t="s">
        <v>76</v>
      </c>
      <c r="E67" s="8" t="str">
        <f aca="false">IF(MATCH($B$2,{"Low","Medium","High"},0)&gt;=MATCH(D67,{"Low","Medium","High"},0),"Yes","No")</f>
        <v>No</v>
      </c>
      <c r="F67" s="8"/>
      <c r="G67" s="8"/>
      <c r="H67" s="8"/>
      <c r="I67" s="8" t="s">
        <v>130</v>
      </c>
    </row>
  </sheetData>
  <mergeCells count="1">
    <mergeCell ref="A1:I1"/>
  </mergeCells>
  <conditionalFormatting sqref="F5:F67">
    <cfRule type="cellIs" priority="2" operator="equal" aboveAverage="0" equalAverage="0" bottom="0" percent="0" rank="0" text="" dxfId="0">
      <formula>"Yes"</formula>
    </cfRule>
    <cfRule type="cellIs" priority="3" operator="equal" aboveAverage="0" equalAverage="0" bottom="0" percent="0" rank="0" text="" dxfId="1">
      <formula>"Partial"</formula>
    </cfRule>
    <cfRule type="cellIs" priority="4" operator="equal" aboveAverage="0" equalAverage="0" bottom="0" percent="0" rank="0" text="" dxfId="2">
      <formula>"No"</formula>
    </cfRule>
    <cfRule type="cellIs" priority="5" operator="equal" aboveAverage="0" equalAverage="0" bottom="0" percent="0" rank="0" text="" dxfId="3">
      <formula>"Not applicable"</formula>
    </cfRule>
  </conditionalFormatting>
  <conditionalFormatting sqref="E5:E67">
    <cfRule type="cellIs" priority="6" operator="equal" aboveAverage="0" equalAverage="0" bottom="0" percent="0" rank="0" text="" dxfId="4">
      <formula>"Yes"</formula>
    </cfRule>
  </conditionalFormatting>
  <dataValidations count="2">
    <dataValidation allowBlank="false" errorStyle="stop" operator="between" showDropDown="false" showErrorMessage="false" showInputMessage="false" sqref="B2" type="list">
      <formula1>"Low,Medium,High"</formula1>
      <formula2>0</formula2>
    </dataValidation>
    <dataValidation allowBlank="true" errorStyle="stop" operator="between" showDropDown="false" showErrorMessage="false" showInputMessage="false" sqref="F5:F67" type="list">
      <formula1>"Yes,Partial,No,Not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3" topLeftCell="D4" activePane="bottomRight" state="frozen"/>
      <selection pane="topLeft" activeCell="A1" activeCellId="0" sqref="A1"/>
      <selection pane="topRight" activeCell="D1" activeCellId="0" sqref="D1"/>
      <selection pane="bottomLeft" activeCell="A4" activeCellId="0" sqref="A4"/>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50"/>
    <col collapsed="false" customWidth="true" hidden="false" outlineLevel="0" max="4" min="4" style="0" width="16"/>
    <col collapsed="false" customWidth="true" hidden="false" outlineLevel="0" max="5" min="5" style="0" width="20"/>
    <col collapsed="false" customWidth="true" hidden="false" outlineLevel="0" max="6" min="6" style="0" width="16"/>
    <col collapsed="false" customWidth="true" hidden="false" outlineLevel="0" max="7" min="7" style="0" width="22"/>
    <col collapsed="false" customWidth="true" hidden="false" outlineLevel="0" max="8" min="8" style="0" width="16"/>
    <col collapsed="false" customWidth="true" hidden="false" outlineLevel="0" max="9" min="9" style="0" width="20"/>
    <col collapsed="false" customWidth="true" hidden="false" outlineLevel="0" max="10" min="10" style="0" width="16"/>
    <col collapsed="false" customWidth="true" hidden="false" outlineLevel="0" max="11" min="11" style="0" width="12"/>
    <col collapsed="false" customWidth="true" hidden="false" outlineLevel="0" max="12" min="12" style="0" width="18"/>
  </cols>
  <sheetData>
    <row r="1" customFormat="false" ht="19.7" hidden="false" customHeight="false" outlineLevel="0" collapsed="false">
      <c r="A1" s="5" t="s">
        <v>225</v>
      </c>
      <c r="B1" s="5"/>
      <c r="C1" s="5"/>
      <c r="D1" s="5"/>
      <c r="E1" s="5"/>
      <c r="F1" s="5"/>
      <c r="G1" s="5"/>
      <c r="H1" s="5"/>
      <c r="I1" s="5"/>
      <c r="J1" s="5"/>
      <c r="K1" s="5"/>
      <c r="L1" s="5"/>
    </row>
    <row r="3" customFormat="false" ht="26.85" hidden="false" customHeight="false" outlineLevel="0" collapsed="false">
      <c r="A3" s="7" t="s">
        <v>41</v>
      </c>
      <c r="B3" s="7" t="s">
        <v>42</v>
      </c>
      <c r="C3" s="7" t="s">
        <v>43</v>
      </c>
      <c r="D3" s="7" t="s">
        <v>226</v>
      </c>
      <c r="E3" s="7" t="s">
        <v>227</v>
      </c>
      <c r="F3" s="7" t="s">
        <v>228</v>
      </c>
      <c r="G3" s="7" t="s">
        <v>229</v>
      </c>
      <c r="H3" s="7" t="s">
        <v>230</v>
      </c>
      <c r="I3" s="7" t="s">
        <v>231</v>
      </c>
      <c r="J3" s="7" t="s">
        <v>232</v>
      </c>
      <c r="K3" s="7" t="s">
        <v>233</v>
      </c>
      <c r="L3" s="7" t="s">
        <v>234</v>
      </c>
    </row>
    <row r="4" customFormat="false" ht="35.05" hidden="false" customHeight="false" outlineLevel="0" collapsed="false">
      <c r="A4" s="8" t="s">
        <v>50</v>
      </c>
      <c r="B4" s="8" t="s">
        <v>51</v>
      </c>
      <c r="C4" s="8" t="s">
        <v>52</v>
      </c>
      <c r="D4" s="8" t="s">
        <v>235</v>
      </c>
      <c r="E4" s="8" t="s">
        <v>236</v>
      </c>
      <c r="F4" s="8" t="s">
        <v>237</v>
      </c>
      <c r="G4" s="8" t="s">
        <v>238</v>
      </c>
      <c r="H4" s="8" t="s">
        <v>239</v>
      </c>
      <c r="I4" s="8" t="s">
        <v>240</v>
      </c>
      <c r="J4" s="8" t="s">
        <v>239</v>
      </c>
      <c r="K4" s="8" t="s">
        <v>239</v>
      </c>
      <c r="L4" s="8" t="s">
        <v>241</v>
      </c>
    </row>
    <row r="5" customFormat="false" ht="46.25" hidden="false" customHeight="false" outlineLevel="0" collapsed="false">
      <c r="A5" s="9" t="s">
        <v>55</v>
      </c>
      <c r="B5" s="9" t="s">
        <v>51</v>
      </c>
      <c r="C5" s="9" t="s">
        <v>56</v>
      </c>
      <c r="D5" s="9" t="s">
        <v>239</v>
      </c>
      <c r="E5" s="9" t="s">
        <v>242</v>
      </c>
      <c r="F5" s="9" t="s">
        <v>243</v>
      </c>
      <c r="G5" s="9" t="s">
        <v>244</v>
      </c>
      <c r="H5" s="9" t="s">
        <v>239</v>
      </c>
      <c r="I5" s="9" t="s">
        <v>245</v>
      </c>
      <c r="J5" s="9" t="s">
        <v>239</v>
      </c>
      <c r="K5" s="9" t="s">
        <v>239</v>
      </c>
      <c r="L5" s="9" t="s">
        <v>246</v>
      </c>
    </row>
    <row r="6" customFormat="false" ht="23.85" hidden="false" customHeight="false" outlineLevel="0" collapsed="false">
      <c r="A6" s="8" t="s">
        <v>58</v>
      </c>
      <c r="B6" s="8" t="s">
        <v>51</v>
      </c>
      <c r="C6" s="8" t="s">
        <v>59</v>
      </c>
      <c r="D6" s="8" t="s">
        <v>239</v>
      </c>
      <c r="E6" s="8" t="s">
        <v>247</v>
      </c>
      <c r="F6" s="8" t="s">
        <v>248</v>
      </c>
      <c r="G6" s="8" t="s">
        <v>249</v>
      </c>
      <c r="H6" s="8" t="s">
        <v>239</v>
      </c>
      <c r="I6" s="8" t="s">
        <v>239</v>
      </c>
      <c r="J6" s="8" t="s">
        <v>250</v>
      </c>
      <c r="K6" s="8" t="s">
        <v>239</v>
      </c>
      <c r="L6" s="8" t="s">
        <v>239</v>
      </c>
    </row>
    <row r="7" customFormat="false" ht="23.85" hidden="false" customHeight="false" outlineLevel="0" collapsed="false">
      <c r="A7" s="9" t="s">
        <v>61</v>
      </c>
      <c r="B7" s="9" t="s">
        <v>51</v>
      </c>
      <c r="C7" s="9" t="s">
        <v>62</v>
      </c>
      <c r="D7" s="9" t="s">
        <v>251</v>
      </c>
      <c r="E7" s="9" t="s">
        <v>252</v>
      </c>
      <c r="F7" s="9" t="s">
        <v>239</v>
      </c>
      <c r="G7" s="9" t="s">
        <v>249</v>
      </c>
      <c r="H7" s="9" t="s">
        <v>239</v>
      </c>
      <c r="I7" s="9" t="s">
        <v>253</v>
      </c>
      <c r="J7" s="9" t="s">
        <v>239</v>
      </c>
      <c r="K7" s="9" t="s">
        <v>239</v>
      </c>
      <c r="L7" s="9" t="s">
        <v>239</v>
      </c>
    </row>
    <row r="8" customFormat="false" ht="23.85" hidden="false" customHeight="false" outlineLevel="0" collapsed="false">
      <c r="A8" s="8" t="s">
        <v>63</v>
      </c>
      <c r="B8" s="8" t="s">
        <v>51</v>
      </c>
      <c r="C8" s="8" t="s">
        <v>64</v>
      </c>
      <c r="D8" s="8" t="s">
        <v>254</v>
      </c>
      <c r="E8" s="8" t="s">
        <v>239</v>
      </c>
      <c r="F8" s="8" t="s">
        <v>239</v>
      </c>
      <c r="G8" s="8" t="s">
        <v>249</v>
      </c>
      <c r="H8" s="8" t="s">
        <v>239</v>
      </c>
      <c r="I8" s="8" t="s">
        <v>253</v>
      </c>
      <c r="J8" s="8" t="s">
        <v>255</v>
      </c>
      <c r="K8" s="8" t="s">
        <v>239</v>
      </c>
      <c r="L8" s="8" t="s">
        <v>239</v>
      </c>
    </row>
    <row r="9" customFormat="false" ht="35.05" hidden="false" customHeight="false" outlineLevel="0" collapsed="false">
      <c r="A9" s="9" t="s">
        <v>66</v>
      </c>
      <c r="B9" s="9" t="s">
        <v>51</v>
      </c>
      <c r="C9" s="9" t="s">
        <v>67</v>
      </c>
      <c r="D9" s="9" t="s">
        <v>256</v>
      </c>
      <c r="E9" s="9" t="s">
        <v>239</v>
      </c>
      <c r="F9" s="9" t="s">
        <v>239</v>
      </c>
      <c r="G9" s="9" t="s">
        <v>257</v>
      </c>
      <c r="H9" s="9" t="s">
        <v>239</v>
      </c>
      <c r="I9" s="9" t="s">
        <v>258</v>
      </c>
      <c r="J9" s="9" t="s">
        <v>239</v>
      </c>
      <c r="K9" s="9" t="s">
        <v>239</v>
      </c>
      <c r="L9" s="9" t="s">
        <v>241</v>
      </c>
    </row>
    <row r="10" customFormat="false" ht="23.85" hidden="false" customHeight="false" outlineLevel="0" collapsed="false">
      <c r="A10" s="8" t="s">
        <v>69</v>
      </c>
      <c r="B10" s="8" t="s">
        <v>51</v>
      </c>
      <c r="C10" s="8" t="s">
        <v>70</v>
      </c>
      <c r="D10" s="8" t="s">
        <v>239</v>
      </c>
      <c r="E10" s="8" t="s">
        <v>259</v>
      </c>
      <c r="F10" s="8" t="s">
        <v>260</v>
      </c>
      <c r="G10" s="8" t="s">
        <v>261</v>
      </c>
      <c r="H10" s="8" t="s">
        <v>239</v>
      </c>
      <c r="I10" s="8" t="s">
        <v>262</v>
      </c>
      <c r="J10" s="8" t="s">
        <v>239</v>
      </c>
      <c r="K10" s="8" t="s">
        <v>239</v>
      </c>
      <c r="L10" s="8" t="s">
        <v>241</v>
      </c>
    </row>
    <row r="11" customFormat="false" ht="23.85" hidden="false" customHeight="false" outlineLevel="0" collapsed="false">
      <c r="A11" s="9" t="s">
        <v>72</v>
      </c>
      <c r="B11" s="9" t="s">
        <v>51</v>
      </c>
      <c r="C11" s="9" t="s">
        <v>73</v>
      </c>
      <c r="D11" s="9" t="s">
        <v>239</v>
      </c>
      <c r="E11" s="9" t="s">
        <v>236</v>
      </c>
      <c r="F11" s="9" t="s">
        <v>263</v>
      </c>
      <c r="G11" s="9" t="s">
        <v>249</v>
      </c>
      <c r="H11" s="9" t="s">
        <v>239</v>
      </c>
      <c r="I11" s="9" t="s">
        <v>239</v>
      </c>
      <c r="J11" s="9" t="s">
        <v>239</v>
      </c>
      <c r="K11" s="9" t="s">
        <v>239</v>
      </c>
      <c r="L11" s="9" t="s">
        <v>264</v>
      </c>
    </row>
    <row r="12" customFormat="false" ht="23.85" hidden="false" customHeight="false" outlineLevel="0" collapsed="false">
      <c r="A12" s="8" t="s">
        <v>74</v>
      </c>
      <c r="B12" s="8" t="s">
        <v>51</v>
      </c>
      <c r="C12" s="8" t="s">
        <v>75</v>
      </c>
      <c r="D12" s="8" t="s">
        <v>254</v>
      </c>
      <c r="E12" s="8" t="s">
        <v>239</v>
      </c>
      <c r="F12" s="8" t="s">
        <v>239</v>
      </c>
      <c r="G12" s="8" t="s">
        <v>249</v>
      </c>
      <c r="H12" s="8" t="s">
        <v>239</v>
      </c>
      <c r="I12" s="8" t="s">
        <v>253</v>
      </c>
      <c r="J12" s="8" t="s">
        <v>255</v>
      </c>
      <c r="K12" s="8" t="s">
        <v>239</v>
      </c>
      <c r="L12" s="8" t="s">
        <v>239</v>
      </c>
    </row>
    <row r="13" customFormat="false" ht="23.85" hidden="false" customHeight="false" outlineLevel="0" collapsed="false">
      <c r="A13" s="9" t="s">
        <v>77</v>
      </c>
      <c r="B13" s="9" t="s">
        <v>51</v>
      </c>
      <c r="C13" s="9" t="s">
        <v>78</v>
      </c>
      <c r="D13" s="9" t="s">
        <v>239</v>
      </c>
      <c r="E13" s="9" t="s">
        <v>259</v>
      </c>
      <c r="F13" s="9" t="s">
        <v>265</v>
      </c>
      <c r="G13" s="9" t="s">
        <v>266</v>
      </c>
      <c r="H13" s="9" t="s">
        <v>239</v>
      </c>
      <c r="I13" s="9" t="s">
        <v>262</v>
      </c>
      <c r="J13" s="9" t="s">
        <v>239</v>
      </c>
      <c r="K13" s="9" t="s">
        <v>239</v>
      </c>
      <c r="L13" s="9" t="s">
        <v>239</v>
      </c>
    </row>
    <row r="14" customFormat="false" ht="23.85" hidden="false" customHeight="false" outlineLevel="0" collapsed="false">
      <c r="A14" s="8" t="s">
        <v>80</v>
      </c>
      <c r="B14" s="8" t="s">
        <v>81</v>
      </c>
      <c r="C14" s="8" t="s">
        <v>82</v>
      </c>
      <c r="D14" s="8" t="s">
        <v>267</v>
      </c>
      <c r="E14" s="8" t="s">
        <v>268</v>
      </c>
      <c r="F14" s="8" t="s">
        <v>239</v>
      </c>
      <c r="G14" s="8" t="s">
        <v>269</v>
      </c>
      <c r="H14" s="8" t="s">
        <v>239</v>
      </c>
      <c r="I14" s="8" t="s">
        <v>270</v>
      </c>
      <c r="J14" s="8" t="s">
        <v>255</v>
      </c>
      <c r="K14" s="8" t="s">
        <v>239</v>
      </c>
      <c r="L14" s="8" t="s">
        <v>239</v>
      </c>
    </row>
    <row r="15" customFormat="false" ht="35.05" hidden="false" customHeight="false" outlineLevel="0" collapsed="false">
      <c r="A15" s="9" t="s">
        <v>84</v>
      </c>
      <c r="B15" s="9" t="s">
        <v>81</v>
      </c>
      <c r="C15" s="9" t="s">
        <v>85</v>
      </c>
      <c r="D15" s="9" t="s">
        <v>256</v>
      </c>
      <c r="E15" s="9" t="s">
        <v>271</v>
      </c>
      <c r="F15" s="9" t="s">
        <v>239</v>
      </c>
      <c r="G15" s="9" t="s">
        <v>257</v>
      </c>
      <c r="H15" s="9" t="s">
        <v>239</v>
      </c>
      <c r="I15" s="9" t="s">
        <v>270</v>
      </c>
      <c r="J15" s="9" t="s">
        <v>272</v>
      </c>
      <c r="K15" s="9" t="s">
        <v>239</v>
      </c>
      <c r="L15" s="9" t="s">
        <v>273</v>
      </c>
    </row>
    <row r="16" customFormat="false" ht="23.85" hidden="false" customHeight="false" outlineLevel="0" collapsed="false">
      <c r="A16" s="8" t="s">
        <v>87</v>
      </c>
      <c r="B16" s="8" t="s">
        <v>81</v>
      </c>
      <c r="C16" s="8" t="s">
        <v>88</v>
      </c>
      <c r="D16" s="8" t="s">
        <v>239</v>
      </c>
      <c r="E16" s="8" t="s">
        <v>274</v>
      </c>
      <c r="F16" s="8" t="s">
        <v>239</v>
      </c>
      <c r="G16" s="8" t="s">
        <v>269</v>
      </c>
      <c r="H16" s="8" t="s">
        <v>239</v>
      </c>
      <c r="I16" s="8" t="s">
        <v>239</v>
      </c>
      <c r="J16" s="8" t="s">
        <v>239</v>
      </c>
      <c r="K16" s="8" t="s">
        <v>239</v>
      </c>
      <c r="L16" s="8" t="s">
        <v>275</v>
      </c>
    </row>
    <row r="17" customFormat="false" ht="35.05" hidden="false" customHeight="false" outlineLevel="0" collapsed="false">
      <c r="A17" s="9" t="s">
        <v>90</v>
      </c>
      <c r="B17" s="9" t="s">
        <v>81</v>
      </c>
      <c r="C17" s="9" t="s">
        <v>91</v>
      </c>
      <c r="D17" s="9" t="s">
        <v>256</v>
      </c>
      <c r="E17" s="9" t="s">
        <v>276</v>
      </c>
      <c r="F17" s="9" t="s">
        <v>277</v>
      </c>
      <c r="G17" s="9" t="s">
        <v>278</v>
      </c>
      <c r="H17" s="9" t="s">
        <v>239</v>
      </c>
      <c r="I17" s="9" t="s">
        <v>239</v>
      </c>
      <c r="J17" s="9" t="s">
        <v>239</v>
      </c>
      <c r="K17" s="9" t="s">
        <v>239</v>
      </c>
      <c r="L17" s="9" t="s">
        <v>279</v>
      </c>
    </row>
    <row r="18" customFormat="false" ht="35.05" hidden="false" customHeight="false" outlineLevel="0" collapsed="false">
      <c r="A18" s="8" t="s">
        <v>93</v>
      </c>
      <c r="B18" s="8" t="s">
        <v>81</v>
      </c>
      <c r="C18" s="8" t="s">
        <v>94</v>
      </c>
      <c r="D18" s="8" t="s">
        <v>239</v>
      </c>
      <c r="E18" s="8" t="s">
        <v>280</v>
      </c>
      <c r="F18" s="8" t="s">
        <v>281</v>
      </c>
      <c r="G18" s="8" t="s">
        <v>257</v>
      </c>
      <c r="H18" s="8" t="s">
        <v>239</v>
      </c>
      <c r="I18" s="8" t="s">
        <v>239</v>
      </c>
      <c r="J18" s="8" t="s">
        <v>282</v>
      </c>
      <c r="K18" s="8" t="s">
        <v>283</v>
      </c>
      <c r="L18" s="8" t="s">
        <v>284</v>
      </c>
    </row>
    <row r="19" customFormat="false" ht="23.85" hidden="false" customHeight="false" outlineLevel="0" collapsed="false">
      <c r="A19" s="9" t="s">
        <v>96</v>
      </c>
      <c r="B19" s="9" t="s">
        <v>81</v>
      </c>
      <c r="C19" s="9" t="s">
        <v>97</v>
      </c>
      <c r="D19" s="9" t="s">
        <v>239</v>
      </c>
      <c r="E19" s="9" t="s">
        <v>285</v>
      </c>
      <c r="F19" s="9" t="s">
        <v>286</v>
      </c>
      <c r="G19" s="9" t="s">
        <v>287</v>
      </c>
      <c r="H19" s="9" t="s">
        <v>288</v>
      </c>
      <c r="I19" s="9" t="s">
        <v>289</v>
      </c>
      <c r="J19" s="9" t="s">
        <v>239</v>
      </c>
      <c r="K19" s="9" t="s">
        <v>290</v>
      </c>
      <c r="L19" s="9" t="s">
        <v>291</v>
      </c>
    </row>
    <row r="20" customFormat="false" ht="23.85" hidden="false" customHeight="false" outlineLevel="0" collapsed="false">
      <c r="A20" s="8" t="s">
        <v>99</v>
      </c>
      <c r="B20" s="8" t="s">
        <v>81</v>
      </c>
      <c r="C20" s="8" t="s">
        <v>100</v>
      </c>
      <c r="D20" s="8" t="s">
        <v>239</v>
      </c>
      <c r="E20" s="8" t="s">
        <v>285</v>
      </c>
      <c r="F20" s="8" t="s">
        <v>292</v>
      </c>
      <c r="G20" s="8" t="s">
        <v>287</v>
      </c>
      <c r="H20" s="8" t="s">
        <v>293</v>
      </c>
      <c r="I20" s="8" t="s">
        <v>294</v>
      </c>
      <c r="J20" s="8" t="s">
        <v>239</v>
      </c>
      <c r="K20" s="8" t="s">
        <v>295</v>
      </c>
      <c r="L20" s="8" t="s">
        <v>296</v>
      </c>
    </row>
    <row r="21" customFormat="false" ht="23.85" hidden="false" customHeight="false" outlineLevel="0" collapsed="false">
      <c r="A21" s="9" t="s">
        <v>102</v>
      </c>
      <c r="B21" s="9" t="s">
        <v>81</v>
      </c>
      <c r="C21" s="9" t="s">
        <v>103</v>
      </c>
      <c r="D21" s="9" t="s">
        <v>239</v>
      </c>
      <c r="E21" s="9" t="s">
        <v>297</v>
      </c>
      <c r="F21" s="9" t="s">
        <v>286</v>
      </c>
      <c r="G21" s="9" t="s">
        <v>298</v>
      </c>
      <c r="H21" s="9" t="s">
        <v>299</v>
      </c>
      <c r="I21" s="9" t="s">
        <v>294</v>
      </c>
      <c r="J21" s="9" t="s">
        <v>239</v>
      </c>
      <c r="K21" s="9" t="s">
        <v>239</v>
      </c>
      <c r="L21" s="9" t="s">
        <v>300</v>
      </c>
    </row>
    <row r="22" customFormat="false" ht="35.05" hidden="false" customHeight="false" outlineLevel="0" collapsed="false">
      <c r="A22" s="8" t="s">
        <v>105</v>
      </c>
      <c r="B22" s="8" t="s">
        <v>81</v>
      </c>
      <c r="C22" s="8" t="s">
        <v>106</v>
      </c>
      <c r="D22" s="8" t="s">
        <v>239</v>
      </c>
      <c r="E22" s="8" t="s">
        <v>239</v>
      </c>
      <c r="F22" s="8" t="s">
        <v>277</v>
      </c>
      <c r="G22" s="8" t="s">
        <v>287</v>
      </c>
      <c r="H22" s="8" t="s">
        <v>301</v>
      </c>
      <c r="I22" s="8" t="s">
        <v>239</v>
      </c>
      <c r="J22" s="8" t="s">
        <v>239</v>
      </c>
      <c r="K22" s="8" t="s">
        <v>295</v>
      </c>
      <c r="L22" s="8" t="s">
        <v>302</v>
      </c>
    </row>
    <row r="23" customFormat="false" ht="23.85" hidden="false" customHeight="false" outlineLevel="0" collapsed="false">
      <c r="A23" s="9" t="s">
        <v>108</v>
      </c>
      <c r="B23" s="9" t="s">
        <v>81</v>
      </c>
      <c r="C23" s="9" t="s">
        <v>109</v>
      </c>
      <c r="D23" s="9" t="s">
        <v>239</v>
      </c>
      <c r="E23" s="9" t="s">
        <v>239</v>
      </c>
      <c r="F23" s="9" t="s">
        <v>239</v>
      </c>
      <c r="G23" s="9" t="s">
        <v>303</v>
      </c>
      <c r="H23" s="9" t="s">
        <v>239</v>
      </c>
      <c r="I23" s="9" t="s">
        <v>239</v>
      </c>
      <c r="J23" s="9" t="s">
        <v>239</v>
      </c>
      <c r="K23" s="9" t="s">
        <v>239</v>
      </c>
      <c r="L23" s="9" t="s">
        <v>239</v>
      </c>
    </row>
    <row r="24" customFormat="false" ht="23.85" hidden="false" customHeight="false" outlineLevel="0" collapsed="false">
      <c r="A24" s="8" t="s">
        <v>111</v>
      </c>
      <c r="B24" s="8" t="s">
        <v>81</v>
      </c>
      <c r="C24" s="8" t="s">
        <v>112</v>
      </c>
      <c r="D24" s="8" t="s">
        <v>239</v>
      </c>
      <c r="E24" s="8" t="s">
        <v>239</v>
      </c>
      <c r="F24" s="8" t="s">
        <v>239</v>
      </c>
      <c r="G24" s="8" t="s">
        <v>304</v>
      </c>
      <c r="H24" s="8" t="s">
        <v>305</v>
      </c>
      <c r="I24" s="8" t="s">
        <v>239</v>
      </c>
      <c r="J24" s="8" t="s">
        <v>239</v>
      </c>
      <c r="K24" s="8" t="s">
        <v>239</v>
      </c>
      <c r="L24" s="8" t="s">
        <v>279</v>
      </c>
    </row>
    <row r="25" customFormat="false" ht="35.05" hidden="false" customHeight="false" outlineLevel="0" collapsed="false">
      <c r="A25" s="9" t="s">
        <v>114</v>
      </c>
      <c r="B25" s="9" t="s">
        <v>81</v>
      </c>
      <c r="C25" s="9" t="s">
        <v>115</v>
      </c>
      <c r="D25" s="9" t="s">
        <v>306</v>
      </c>
      <c r="E25" s="9" t="s">
        <v>239</v>
      </c>
      <c r="F25" s="9" t="s">
        <v>239</v>
      </c>
      <c r="G25" s="9" t="s">
        <v>261</v>
      </c>
      <c r="H25" s="9" t="s">
        <v>307</v>
      </c>
      <c r="I25" s="9" t="s">
        <v>239</v>
      </c>
      <c r="J25" s="9" t="s">
        <v>239</v>
      </c>
      <c r="K25" s="9" t="s">
        <v>239</v>
      </c>
      <c r="L25" s="9" t="s">
        <v>241</v>
      </c>
    </row>
    <row r="26" customFormat="false" ht="35.05" hidden="false" customHeight="false" outlineLevel="0" collapsed="false">
      <c r="A26" s="8" t="s">
        <v>116</v>
      </c>
      <c r="B26" s="8" t="s">
        <v>81</v>
      </c>
      <c r="C26" s="8" t="s">
        <v>117</v>
      </c>
      <c r="D26" s="8" t="s">
        <v>235</v>
      </c>
      <c r="E26" s="8" t="s">
        <v>308</v>
      </c>
      <c r="F26" s="8" t="s">
        <v>239</v>
      </c>
      <c r="G26" s="8" t="s">
        <v>298</v>
      </c>
      <c r="H26" s="8" t="s">
        <v>239</v>
      </c>
      <c r="I26" s="8" t="s">
        <v>309</v>
      </c>
      <c r="J26" s="8" t="s">
        <v>239</v>
      </c>
      <c r="K26" s="8" t="s">
        <v>239</v>
      </c>
      <c r="L26" s="8" t="s">
        <v>310</v>
      </c>
    </row>
    <row r="27" customFormat="false" ht="23.85" hidden="false" customHeight="false" outlineLevel="0" collapsed="false">
      <c r="A27" s="9" t="s">
        <v>119</v>
      </c>
      <c r="B27" s="9" t="s">
        <v>81</v>
      </c>
      <c r="C27" s="9" t="s">
        <v>120</v>
      </c>
      <c r="D27" s="9" t="s">
        <v>235</v>
      </c>
      <c r="E27" s="9" t="s">
        <v>239</v>
      </c>
      <c r="F27" s="9" t="s">
        <v>311</v>
      </c>
      <c r="G27" s="9" t="s">
        <v>298</v>
      </c>
      <c r="H27" s="9" t="s">
        <v>239</v>
      </c>
      <c r="I27" s="9" t="s">
        <v>312</v>
      </c>
      <c r="J27" s="9" t="s">
        <v>313</v>
      </c>
      <c r="K27" s="9" t="s">
        <v>239</v>
      </c>
      <c r="L27" s="9" t="s">
        <v>314</v>
      </c>
    </row>
    <row r="28" customFormat="false" ht="23.85" hidden="false" customHeight="false" outlineLevel="0" collapsed="false">
      <c r="A28" s="8" t="s">
        <v>122</v>
      </c>
      <c r="B28" s="8" t="s">
        <v>81</v>
      </c>
      <c r="C28" s="8" t="s">
        <v>123</v>
      </c>
      <c r="D28" s="8" t="s">
        <v>239</v>
      </c>
      <c r="E28" s="8" t="s">
        <v>239</v>
      </c>
      <c r="F28" s="8" t="s">
        <v>239</v>
      </c>
      <c r="G28" s="8" t="s">
        <v>257</v>
      </c>
      <c r="H28" s="8" t="s">
        <v>239</v>
      </c>
      <c r="I28" s="8" t="s">
        <v>239</v>
      </c>
      <c r="J28" s="8" t="s">
        <v>255</v>
      </c>
      <c r="K28" s="8" t="s">
        <v>239</v>
      </c>
      <c r="L28" s="8" t="s">
        <v>239</v>
      </c>
    </row>
    <row r="29" customFormat="false" ht="23.85" hidden="false" customHeight="false" outlineLevel="0" collapsed="false">
      <c r="A29" s="9" t="s">
        <v>125</v>
      </c>
      <c r="B29" s="9" t="s">
        <v>81</v>
      </c>
      <c r="C29" s="9" t="s">
        <v>126</v>
      </c>
      <c r="D29" s="9" t="s">
        <v>235</v>
      </c>
      <c r="E29" s="9" t="s">
        <v>239</v>
      </c>
      <c r="F29" s="9" t="s">
        <v>237</v>
      </c>
      <c r="G29" s="9" t="s">
        <v>298</v>
      </c>
      <c r="H29" s="9" t="s">
        <v>239</v>
      </c>
      <c r="I29" s="9" t="s">
        <v>239</v>
      </c>
      <c r="J29" s="9" t="s">
        <v>239</v>
      </c>
      <c r="K29" s="9" t="s">
        <v>239</v>
      </c>
      <c r="L29" s="9" t="s">
        <v>239</v>
      </c>
    </row>
    <row r="30" customFormat="false" ht="46.25" hidden="false" customHeight="false" outlineLevel="0" collapsed="false">
      <c r="A30" s="8" t="s">
        <v>128</v>
      </c>
      <c r="B30" s="8" t="s">
        <v>81</v>
      </c>
      <c r="C30" s="8" t="s">
        <v>129</v>
      </c>
      <c r="D30" s="8" t="s">
        <v>235</v>
      </c>
      <c r="E30" s="8" t="s">
        <v>239</v>
      </c>
      <c r="F30" s="8" t="s">
        <v>239</v>
      </c>
      <c r="G30" s="8" t="s">
        <v>298</v>
      </c>
      <c r="H30" s="8" t="s">
        <v>239</v>
      </c>
      <c r="I30" s="8" t="s">
        <v>315</v>
      </c>
      <c r="J30" s="8" t="s">
        <v>239</v>
      </c>
      <c r="K30" s="8" t="s">
        <v>239</v>
      </c>
      <c r="L30" s="8" t="s">
        <v>316</v>
      </c>
    </row>
    <row r="31" customFormat="false" ht="35.05" hidden="false" customHeight="false" outlineLevel="0" collapsed="false">
      <c r="A31" s="9" t="s">
        <v>131</v>
      </c>
      <c r="B31" s="9" t="s">
        <v>81</v>
      </c>
      <c r="C31" s="9" t="s">
        <v>132</v>
      </c>
      <c r="D31" s="9" t="s">
        <v>239</v>
      </c>
      <c r="E31" s="9" t="s">
        <v>317</v>
      </c>
      <c r="F31" s="9" t="s">
        <v>286</v>
      </c>
      <c r="G31" s="9" t="s">
        <v>298</v>
      </c>
      <c r="H31" s="9" t="s">
        <v>299</v>
      </c>
      <c r="I31" s="9" t="s">
        <v>318</v>
      </c>
      <c r="J31" s="9" t="s">
        <v>239</v>
      </c>
      <c r="K31" s="9" t="s">
        <v>319</v>
      </c>
      <c r="L31" s="9" t="s">
        <v>320</v>
      </c>
    </row>
    <row r="32" customFormat="false" ht="23.85" hidden="false" customHeight="false" outlineLevel="0" collapsed="false">
      <c r="A32" s="8" t="s">
        <v>133</v>
      </c>
      <c r="B32" s="8" t="s">
        <v>134</v>
      </c>
      <c r="C32" s="8" t="s">
        <v>135</v>
      </c>
      <c r="D32" s="8" t="s">
        <v>321</v>
      </c>
      <c r="E32" s="8" t="s">
        <v>239</v>
      </c>
      <c r="F32" s="8" t="s">
        <v>239</v>
      </c>
      <c r="G32" s="8" t="s">
        <v>257</v>
      </c>
      <c r="H32" s="8" t="s">
        <v>239</v>
      </c>
      <c r="I32" s="8" t="s">
        <v>239</v>
      </c>
      <c r="J32" s="8" t="s">
        <v>282</v>
      </c>
      <c r="K32" s="8" t="s">
        <v>239</v>
      </c>
      <c r="L32" s="8" t="s">
        <v>239</v>
      </c>
    </row>
    <row r="33" customFormat="false" ht="23.85" hidden="false" customHeight="false" outlineLevel="0" collapsed="false">
      <c r="A33" s="9" t="s">
        <v>137</v>
      </c>
      <c r="B33" s="9" t="s">
        <v>134</v>
      </c>
      <c r="C33" s="9" t="s">
        <v>138</v>
      </c>
      <c r="D33" s="9" t="s">
        <v>239</v>
      </c>
      <c r="E33" s="9" t="s">
        <v>239</v>
      </c>
      <c r="F33" s="9" t="s">
        <v>322</v>
      </c>
      <c r="G33" s="9" t="s">
        <v>257</v>
      </c>
      <c r="H33" s="9" t="s">
        <v>239</v>
      </c>
      <c r="I33" s="9" t="s">
        <v>239</v>
      </c>
      <c r="J33" s="9" t="s">
        <v>239</v>
      </c>
      <c r="K33" s="9" t="s">
        <v>239</v>
      </c>
      <c r="L33" s="9" t="s">
        <v>239</v>
      </c>
    </row>
    <row r="34" customFormat="false" ht="35.05" hidden="false" customHeight="false" outlineLevel="0" collapsed="false">
      <c r="A34" s="8" t="s">
        <v>140</v>
      </c>
      <c r="B34" s="8" t="s">
        <v>134</v>
      </c>
      <c r="C34" s="8" t="s">
        <v>141</v>
      </c>
      <c r="D34" s="8" t="s">
        <v>239</v>
      </c>
      <c r="E34" s="8" t="s">
        <v>323</v>
      </c>
      <c r="F34" s="8" t="s">
        <v>239</v>
      </c>
      <c r="G34" s="8" t="s">
        <v>257</v>
      </c>
      <c r="H34" s="8" t="s">
        <v>239</v>
      </c>
      <c r="I34" s="8" t="s">
        <v>239</v>
      </c>
      <c r="J34" s="8" t="s">
        <v>239</v>
      </c>
      <c r="K34" s="8" t="s">
        <v>324</v>
      </c>
      <c r="L34" s="8" t="s">
        <v>325</v>
      </c>
    </row>
    <row r="35" customFormat="false" ht="23.85" hidden="false" customHeight="false" outlineLevel="0" collapsed="false">
      <c r="A35" s="9" t="s">
        <v>143</v>
      </c>
      <c r="B35" s="9" t="s">
        <v>134</v>
      </c>
      <c r="C35" s="9" t="s">
        <v>144</v>
      </c>
      <c r="D35" s="9" t="s">
        <v>239</v>
      </c>
      <c r="E35" s="9" t="s">
        <v>323</v>
      </c>
      <c r="F35" s="9" t="s">
        <v>326</v>
      </c>
      <c r="G35" s="9" t="s">
        <v>257</v>
      </c>
      <c r="H35" s="9" t="s">
        <v>239</v>
      </c>
      <c r="I35" s="9" t="s">
        <v>239</v>
      </c>
      <c r="J35" s="9" t="s">
        <v>239</v>
      </c>
      <c r="K35" s="9" t="s">
        <v>324</v>
      </c>
      <c r="L35" s="9" t="s">
        <v>239</v>
      </c>
    </row>
    <row r="36" customFormat="false" ht="35.05" hidden="false" customHeight="false" outlineLevel="0" collapsed="false">
      <c r="A36" s="8" t="s">
        <v>145</v>
      </c>
      <c r="B36" s="8" t="s">
        <v>134</v>
      </c>
      <c r="C36" s="8" t="s">
        <v>146</v>
      </c>
      <c r="D36" s="8" t="s">
        <v>239</v>
      </c>
      <c r="E36" s="8" t="s">
        <v>327</v>
      </c>
      <c r="F36" s="8" t="s">
        <v>239</v>
      </c>
      <c r="G36" s="8" t="s">
        <v>298</v>
      </c>
      <c r="H36" s="8" t="s">
        <v>239</v>
      </c>
      <c r="I36" s="8" t="s">
        <v>328</v>
      </c>
      <c r="J36" s="8" t="s">
        <v>239</v>
      </c>
      <c r="K36" s="8" t="s">
        <v>329</v>
      </c>
      <c r="L36" s="8" t="s">
        <v>330</v>
      </c>
    </row>
    <row r="37" customFormat="false" ht="23.85" hidden="false" customHeight="false" outlineLevel="0" collapsed="false">
      <c r="A37" s="9" t="s">
        <v>148</v>
      </c>
      <c r="B37" s="9" t="s">
        <v>134</v>
      </c>
      <c r="C37" s="9" t="s">
        <v>149</v>
      </c>
      <c r="D37" s="9" t="s">
        <v>239</v>
      </c>
      <c r="E37" s="9" t="s">
        <v>239</v>
      </c>
      <c r="F37" s="9" t="s">
        <v>331</v>
      </c>
      <c r="G37" s="9" t="s">
        <v>269</v>
      </c>
      <c r="H37" s="9" t="s">
        <v>239</v>
      </c>
      <c r="I37" s="9" t="s">
        <v>239</v>
      </c>
      <c r="J37" s="9" t="s">
        <v>239</v>
      </c>
      <c r="K37" s="9" t="s">
        <v>332</v>
      </c>
      <c r="L37" s="9" t="s">
        <v>239</v>
      </c>
    </row>
    <row r="38" customFormat="false" ht="23.85" hidden="false" customHeight="false" outlineLevel="0" collapsed="false">
      <c r="A38" s="8" t="s">
        <v>151</v>
      </c>
      <c r="B38" s="8" t="s">
        <v>134</v>
      </c>
      <c r="C38" s="8" t="s">
        <v>152</v>
      </c>
      <c r="D38" s="8" t="s">
        <v>321</v>
      </c>
      <c r="E38" s="8" t="s">
        <v>239</v>
      </c>
      <c r="F38" s="8" t="s">
        <v>239</v>
      </c>
      <c r="G38" s="8" t="s">
        <v>257</v>
      </c>
      <c r="H38" s="8" t="s">
        <v>239</v>
      </c>
      <c r="I38" s="8" t="s">
        <v>239</v>
      </c>
      <c r="J38" s="8" t="s">
        <v>239</v>
      </c>
      <c r="K38" s="8" t="s">
        <v>239</v>
      </c>
      <c r="L38" s="8" t="s">
        <v>333</v>
      </c>
    </row>
    <row r="39" customFormat="false" ht="23.85" hidden="false" customHeight="false" outlineLevel="0" collapsed="false">
      <c r="A39" s="9" t="s">
        <v>154</v>
      </c>
      <c r="B39" s="9" t="s">
        <v>134</v>
      </c>
      <c r="C39" s="9" t="s">
        <v>155</v>
      </c>
      <c r="D39" s="9" t="s">
        <v>321</v>
      </c>
      <c r="E39" s="9" t="s">
        <v>239</v>
      </c>
      <c r="F39" s="9" t="s">
        <v>239</v>
      </c>
      <c r="G39" s="9" t="s">
        <v>257</v>
      </c>
      <c r="H39" s="9" t="s">
        <v>239</v>
      </c>
      <c r="I39" s="9" t="s">
        <v>239</v>
      </c>
      <c r="J39" s="9" t="s">
        <v>239</v>
      </c>
      <c r="K39" s="9" t="s">
        <v>239</v>
      </c>
      <c r="L39" s="9" t="s">
        <v>239</v>
      </c>
    </row>
    <row r="40" customFormat="false" ht="35.05" hidden="false" customHeight="false" outlineLevel="0" collapsed="false">
      <c r="A40" s="8" t="s">
        <v>156</v>
      </c>
      <c r="B40" s="8" t="s">
        <v>134</v>
      </c>
      <c r="C40" s="8" t="s">
        <v>157</v>
      </c>
      <c r="D40" s="8" t="s">
        <v>239</v>
      </c>
      <c r="E40" s="8" t="s">
        <v>334</v>
      </c>
      <c r="F40" s="8" t="s">
        <v>335</v>
      </c>
      <c r="G40" s="8" t="s">
        <v>336</v>
      </c>
      <c r="H40" s="8" t="s">
        <v>239</v>
      </c>
      <c r="I40" s="8" t="s">
        <v>239</v>
      </c>
      <c r="J40" s="8" t="s">
        <v>239</v>
      </c>
      <c r="K40" s="8" t="s">
        <v>337</v>
      </c>
      <c r="L40" s="8" t="s">
        <v>333</v>
      </c>
    </row>
    <row r="41" customFormat="false" ht="35.05" hidden="false" customHeight="false" outlineLevel="0" collapsed="false">
      <c r="A41" s="9" t="s">
        <v>159</v>
      </c>
      <c r="B41" s="9" t="s">
        <v>134</v>
      </c>
      <c r="C41" s="9" t="s">
        <v>160</v>
      </c>
      <c r="D41" s="9" t="s">
        <v>239</v>
      </c>
      <c r="E41" s="9" t="s">
        <v>338</v>
      </c>
      <c r="F41" s="9" t="s">
        <v>239</v>
      </c>
      <c r="G41" s="9" t="s">
        <v>298</v>
      </c>
      <c r="H41" s="9" t="s">
        <v>239</v>
      </c>
      <c r="I41" s="9" t="s">
        <v>339</v>
      </c>
      <c r="J41" s="9" t="s">
        <v>239</v>
      </c>
      <c r="K41" s="9" t="s">
        <v>340</v>
      </c>
      <c r="L41" s="9" t="s">
        <v>341</v>
      </c>
    </row>
    <row r="42" customFormat="false" ht="23.85" hidden="false" customHeight="false" outlineLevel="0" collapsed="false">
      <c r="A42" s="8" t="s">
        <v>162</v>
      </c>
      <c r="B42" s="8" t="s">
        <v>134</v>
      </c>
      <c r="C42" s="8" t="s">
        <v>163</v>
      </c>
      <c r="D42" s="8" t="s">
        <v>239</v>
      </c>
      <c r="E42" s="8" t="s">
        <v>285</v>
      </c>
      <c r="F42" s="8" t="s">
        <v>292</v>
      </c>
      <c r="G42" s="8" t="s">
        <v>336</v>
      </c>
      <c r="H42" s="8" t="s">
        <v>293</v>
      </c>
      <c r="I42" s="8" t="s">
        <v>239</v>
      </c>
      <c r="J42" s="8" t="s">
        <v>239</v>
      </c>
      <c r="K42" s="8" t="s">
        <v>295</v>
      </c>
      <c r="L42" s="8" t="s">
        <v>342</v>
      </c>
    </row>
    <row r="43" customFormat="false" ht="35.05" hidden="false" customHeight="false" outlineLevel="0" collapsed="false">
      <c r="A43" s="9" t="s">
        <v>164</v>
      </c>
      <c r="B43" s="9" t="s">
        <v>134</v>
      </c>
      <c r="C43" s="9" t="s">
        <v>165</v>
      </c>
      <c r="D43" s="9" t="s">
        <v>239</v>
      </c>
      <c r="E43" s="9" t="s">
        <v>343</v>
      </c>
      <c r="F43" s="9" t="s">
        <v>239</v>
      </c>
      <c r="G43" s="9" t="s">
        <v>257</v>
      </c>
      <c r="H43" s="9" t="s">
        <v>239</v>
      </c>
      <c r="I43" s="9" t="s">
        <v>239</v>
      </c>
      <c r="J43" s="9" t="s">
        <v>239</v>
      </c>
      <c r="K43" s="9" t="s">
        <v>239</v>
      </c>
      <c r="L43" s="9" t="s">
        <v>344</v>
      </c>
    </row>
    <row r="44" customFormat="false" ht="35.05" hidden="false" customHeight="false" outlineLevel="0" collapsed="false">
      <c r="A44" s="8" t="s">
        <v>166</v>
      </c>
      <c r="B44" s="8" t="s">
        <v>167</v>
      </c>
      <c r="C44" s="8" t="s">
        <v>168</v>
      </c>
      <c r="D44" s="8" t="s">
        <v>239</v>
      </c>
      <c r="E44" s="8" t="s">
        <v>280</v>
      </c>
      <c r="F44" s="8" t="s">
        <v>281</v>
      </c>
      <c r="G44" s="8" t="s">
        <v>287</v>
      </c>
      <c r="H44" s="8" t="s">
        <v>293</v>
      </c>
      <c r="I44" s="8" t="s">
        <v>345</v>
      </c>
      <c r="J44" s="8" t="s">
        <v>239</v>
      </c>
      <c r="K44" s="8" t="s">
        <v>295</v>
      </c>
      <c r="L44" s="8" t="s">
        <v>302</v>
      </c>
    </row>
    <row r="45" customFormat="false" ht="35.05" hidden="false" customHeight="false" outlineLevel="0" collapsed="false">
      <c r="A45" s="9" t="s">
        <v>169</v>
      </c>
      <c r="B45" s="9" t="s">
        <v>167</v>
      </c>
      <c r="C45" s="9" t="s">
        <v>170</v>
      </c>
      <c r="D45" s="9" t="s">
        <v>239</v>
      </c>
      <c r="E45" s="9" t="s">
        <v>297</v>
      </c>
      <c r="F45" s="9" t="s">
        <v>286</v>
      </c>
      <c r="G45" s="9" t="s">
        <v>287</v>
      </c>
      <c r="H45" s="9" t="s">
        <v>299</v>
      </c>
      <c r="I45" s="9" t="s">
        <v>346</v>
      </c>
      <c r="J45" s="9" t="s">
        <v>239</v>
      </c>
      <c r="K45" s="9" t="s">
        <v>319</v>
      </c>
      <c r="L45" s="9" t="s">
        <v>347</v>
      </c>
    </row>
    <row r="46" customFormat="false" ht="35.05" hidden="false" customHeight="false" outlineLevel="0" collapsed="false">
      <c r="A46" s="8" t="s">
        <v>171</v>
      </c>
      <c r="B46" s="8" t="s">
        <v>167</v>
      </c>
      <c r="C46" s="8" t="s">
        <v>172</v>
      </c>
      <c r="D46" s="8" t="s">
        <v>239</v>
      </c>
      <c r="E46" s="8" t="s">
        <v>285</v>
      </c>
      <c r="F46" s="8" t="s">
        <v>239</v>
      </c>
      <c r="G46" s="8" t="s">
        <v>287</v>
      </c>
      <c r="H46" s="8" t="s">
        <v>293</v>
      </c>
      <c r="I46" s="8" t="s">
        <v>345</v>
      </c>
      <c r="J46" s="8" t="s">
        <v>239</v>
      </c>
      <c r="K46" s="8" t="s">
        <v>239</v>
      </c>
      <c r="L46" s="8" t="s">
        <v>348</v>
      </c>
    </row>
    <row r="47" customFormat="false" ht="35.05" hidden="false" customHeight="false" outlineLevel="0" collapsed="false">
      <c r="A47" s="9" t="s">
        <v>173</v>
      </c>
      <c r="B47" s="9" t="s">
        <v>167</v>
      </c>
      <c r="C47" s="9" t="s">
        <v>174</v>
      </c>
      <c r="D47" s="9" t="s">
        <v>239</v>
      </c>
      <c r="E47" s="9" t="s">
        <v>285</v>
      </c>
      <c r="F47" s="9" t="s">
        <v>292</v>
      </c>
      <c r="G47" s="9" t="s">
        <v>287</v>
      </c>
      <c r="H47" s="9" t="s">
        <v>293</v>
      </c>
      <c r="I47" s="9" t="s">
        <v>349</v>
      </c>
      <c r="J47" s="9" t="s">
        <v>239</v>
      </c>
      <c r="K47" s="9" t="s">
        <v>295</v>
      </c>
      <c r="L47" s="9" t="s">
        <v>350</v>
      </c>
    </row>
    <row r="48" customFormat="false" ht="35.05" hidden="false" customHeight="false" outlineLevel="0" collapsed="false">
      <c r="A48" s="8" t="s">
        <v>175</v>
      </c>
      <c r="B48" s="8" t="s">
        <v>167</v>
      </c>
      <c r="C48" s="8" t="s">
        <v>176</v>
      </c>
      <c r="D48" s="8" t="s">
        <v>239</v>
      </c>
      <c r="E48" s="8" t="s">
        <v>280</v>
      </c>
      <c r="F48" s="8" t="s">
        <v>351</v>
      </c>
      <c r="G48" s="8" t="s">
        <v>287</v>
      </c>
      <c r="H48" s="8" t="s">
        <v>352</v>
      </c>
      <c r="I48" s="8" t="s">
        <v>239</v>
      </c>
      <c r="J48" s="8" t="s">
        <v>239</v>
      </c>
      <c r="K48" s="8" t="s">
        <v>239</v>
      </c>
      <c r="L48" s="8" t="s">
        <v>353</v>
      </c>
    </row>
    <row r="49" customFormat="false" ht="35.05" hidden="false" customHeight="false" outlineLevel="0" collapsed="false">
      <c r="A49" s="9" t="s">
        <v>178</v>
      </c>
      <c r="B49" s="9" t="s">
        <v>167</v>
      </c>
      <c r="C49" s="9" t="s">
        <v>179</v>
      </c>
      <c r="D49" s="9" t="s">
        <v>239</v>
      </c>
      <c r="E49" s="9" t="s">
        <v>285</v>
      </c>
      <c r="F49" s="9" t="s">
        <v>292</v>
      </c>
      <c r="G49" s="9" t="s">
        <v>287</v>
      </c>
      <c r="H49" s="9" t="s">
        <v>239</v>
      </c>
      <c r="I49" s="9" t="s">
        <v>349</v>
      </c>
      <c r="J49" s="9" t="s">
        <v>239</v>
      </c>
      <c r="K49" s="9" t="s">
        <v>295</v>
      </c>
      <c r="L49" s="9" t="s">
        <v>296</v>
      </c>
    </row>
    <row r="50" customFormat="false" ht="23.85" hidden="false" customHeight="false" outlineLevel="0" collapsed="false">
      <c r="A50" s="8" t="s">
        <v>180</v>
      </c>
      <c r="B50" s="8" t="s">
        <v>167</v>
      </c>
      <c r="C50" s="8" t="s">
        <v>181</v>
      </c>
      <c r="D50" s="8" t="s">
        <v>239</v>
      </c>
      <c r="E50" s="8" t="s">
        <v>354</v>
      </c>
      <c r="F50" s="8" t="s">
        <v>292</v>
      </c>
      <c r="G50" s="8" t="s">
        <v>287</v>
      </c>
      <c r="H50" s="8" t="s">
        <v>239</v>
      </c>
      <c r="I50" s="8" t="s">
        <v>349</v>
      </c>
      <c r="J50" s="8" t="s">
        <v>239</v>
      </c>
      <c r="K50" s="8" t="s">
        <v>295</v>
      </c>
      <c r="L50" s="8" t="s">
        <v>239</v>
      </c>
    </row>
    <row r="51" customFormat="false" ht="35.05" hidden="false" customHeight="false" outlineLevel="0" collapsed="false">
      <c r="A51" s="9" t="s">
        <v>182</v>
      </c>
      <c r="B51" s="9" t="s">
        <v>167</v>
      </c>
      <c r="C51" s="9" t="s">
        <v>183</v>
      </c>
      <c r="D51" s="9" t="s">
        <v>239</v>
      </c>
      <c r="E51" s="9" t="s">
        <v>239</v>
      </c>
      <c r="F51" s="9" t="s">
        <v>355</v>
      </c>
      <c r="G51" s="9" t="s">
        <v>356</v>
      </c>
      <c r="H51" s="9" t="s">
        <v>352</v>
      </c>
      <c r="I51" s="9" t="s">
        <v>239</v>
      </c>
      <c r="J51" s="9" t="s">
        <v>239</v>
      </c>
      <c r="K51" s="9" t="s">
        <v>239</v>
      </c>
      <c r="L51" s="9" t="s">
        <v>239</v>
      </c>
    </row>
    <row r="52" customFormat="false" ht="23.85" hidden="false" customHeight="false" outlineLevel="0" collapsed="false">
      <c r="A52" s="8" t="s">
        <v>184</v>
      </c>
      <c r="B52" s="8" t="s">
        <v>185</v>
      </c>
      <c r="C52" s="8" t="s">
        <v>186</v>
      </c>
      <c r="D52" s="8" t="s">
        <v>239</v>
      </c>
      <c r="E52" s="8" t="s">
        <v>239</v>
      </c>
      <c r="F52" s="8" t="s">
        <v>239</v>
      </c>
      <c r="G52" s="8" t="s">
        <v>257</v>
      </c>
      <c r="H52" s="8" t="s">
        <v>239</v>
      </c>
      <c r="I52" s="8" t="s">
        <v>239</v>
      </c>
      <c r="J52" s="8" t="s">
        <v>239</v>
      </c>
      <c r="K52" s="8" t="s">
        <v>239</v>
      </c>
      <c r="L52" s="8" t="s">
        <v>239</v>
      </c>
    </row>
    <row r="53" customFormat="false" ht="23.85" hidden="false" customHeight="false" outlineLevel="0" collapsed="false">
      <c r="A53" s="9" t="s">
        <v>188</v>
      </c>
      <c r="B53" s="9" t="s">
        <v>185</v>
      </c>
      <c r="C53" s="9" t="s">
        <v>189</v>
      </c>
      <c r="D53" s="9" t="s">
        <v>239</v>
      </c>
      <c r="E53" s="9" t="s">
        <v>239</v>
      </c>
      <c r="F53" s="9" t="s">
        <v>331</v>
      </c>
      <c r="G53" s="9" t="s">
        <v>257</v>
      </c>
      <c r="H53" s="9" t="s">
        <v>239</v>
      </c>
      <c r="I53" s="9" t="s">
        <v>239</v>
      </c>
      <c r="J53" s="9" t="s">
        <v>357</v>
      </c>
      <c r="K53" s="9" t="s">
        <v>239</v>
      </c>
      <c r="L53" s="9" t="s">
        <v>239</v>
      </c>
    </row>
    <row r="54" customFormat="false" ht="23.85" hidden="false" customHeight="false" outlineLevel="0" collapsed="false">
      <c r="A54" s="8" t="s">
        <v>191</v>
      </c>
      <c r="B54" s="8" t="s">
        <v>185</v>
      </c>
      <c r="C54" s="8" t="s">
        <v>192</v>
      </c>
      <c r="D54" s="8" t="s">
        <v>239</v>
      </c>
      <c r="E54" s="8" t="s">
        <v>239</v>
      </c>
      <c r="F54" s="8" t="s">
        <v>331</v>
      </c>
      <c r="G54" s="8" t="s">
        <v>257</v>
      </c>
      <c r="H54" s="8" t="s">
        <v>239</v>
      </c>
      <c r="I54" s="8" t="s">
        <v>239</v>
      </c>
      <c r="J54" s="8" t="s">
        <v>357</v>
      </c>
      <c r="K54" s="8" t="s">
        <v>239</v>
      </c>
      <c r="L54" s="8" t="s">
        <v>358</v>
      </c>
    </row>
    <row r="55" customFormat="false" ht="15" hidden="false" customHeight="false" outlineLevel="0" collapsed="false">
      <c r="A55" s="9" t="s">
        <v>194</v>
      </c>
      <c r="B55" s="9" t="s">
        <v>185</v>
      </c>
      <c r="C55" s="9" t="s">
        <v>195</v>
      </c>
      <c r="D55" s="9" t="s">
        <v>239</v>
      </c>
      <c r="E55" s="9" t="s">
        <v>239</v>
      </c>
      <c r="F55" s="9" t="s">
        <v>331</v>
      </c>
      <c r="G55" s="9" t="s">
        <v>269</v>
      </c>
      <c r="H55" s="9" t="s">
        <v>239</v>
      </c>
      <c r="I55" s="9" t="s">
        <v>239</v>
      </c>
      <c r="J55" s="9" t="s">
        <v>239</v>
      </c>
      <c r="K55" s="9" t="s">
        <v>332</v>
      </c>
      <c r="L55" s="9" t="s">
        <v>359</v>
      </c>
    </row>
    <row r="56" customFormat="false" ht="23.85" hidden="false" customHeight="false" outlineLevel="0" collapsed="false">
      <c r="A56" s="8" t="s">
        <v>196</v>
      </c>
      <c r="B56" s="8" t="s">
        <v>185</v>
      </c>
      <c r="C56" s="8" t="s">
        <v>197</v>
      </c>
      <c r="D56" s="8" t="s">
        <v>239</v>
      </c>
      <c r="E56" s="8" t="s">
        <v>280</v>
      </c>
      <c r="F56" s="8" t="s">
        <v>281</v>
      </c>
      <c r="G56" s="8" t="s">
        <v>257</v>
      </c>
      <c r="H56" s="8" t="s">
        <v>239</v>
      </c>
      <c r="I56" s="8" t="s">
        <v>239</v>
      </c>
      <c r="J56" s="8" t="s">
        <v>282</v>
      </c>
      <c r="K56" s="8" t="s">
        <v>283</v>
      </c>
      <c r="L56" s="8" t="s">
        <v>239</v>
      </c>
    </row>
    <row r="57" customFormat="false" ht="23.85" hidden="false" customHeight="false" outlineLevel="0" collapsed="false">
      <c r="A57" s="9" t="s">
        <v>198</v>
      </c>
      <c r="B57" s="9" t="s">
        <v>185</v>
      </c>
      <c r="C57" s="9" t="s">
        <v>199</v>
      </c>
      <c r="D57" s="9" t="s">
        <v>239</v>
      </c>
      <c r="E57" s="9" t="s">
        <v>239</v>
      </c>
      <c r="F57" s="9" t="s">
        <v>351</v>
      </c>
      <c r="G57" s="9" t="s">
        <v>257</v>
      </c>
      <c r="H57" s="9" t="s">
        <v>239</v>
      </c>
      <c r="I57" s="9" t="s">
        <v>239</v>
      </c>
      <c r="J57" s="9" t="s">
        <v>282</v>
      </c>
      <c r="K57" s="9" t="s">
        <v>239</v>
      </c>
      <c r="L57" s="9" t="s">
        <v>239</v>
      </c>
    </row>
    <row r="58" customFormat="false" ht="23.85" hidden="false" customHeight="false" outlineLevel="0" collapsed="false">
      <c r="A58" s="8" t="s">
        <v>200</v>
      </c>
      <c r="B58" s="8" t="s">
        <v>185</v>
      </c>
      <c r="C58" s="8" t="s">
        <v>201</v>
      </c>
      <c r="D58" s="8" t="s">
        <v>321</v>
      </c>
      <c r="E58" s="8" t="s">
        <v>239</v>
      </c>
      <c r="F58" s="8" t="s">
        <v>239</v>
      </c>
      <c r="G58" s="8" t="s">
        <v>257</v>
      </c>
      <c r="H58" s="8" t="s">
        <v>239</v>
      </c>
      <c r="I58" s="8" t="s">
        <v>239</v>
      </c>
      <c r="J58" s="8" t="s">
        <v>255</v>
      </c>
      <c r="K58" s="8" t="s">
        <v>239</v>
      </c>
      <c r="L58" s="8" t="s">
        <v>239</v>
      </c>
    </row>
    <row r="59" customFormat="false" ht="23.85" hidden="false" customHeight="false" outlineLevel="0" collapsed="false">
      <c r="A59" s="9" t="s">
        <v>203</v>
      </c>
      <c r="B59" s="9" t="s">
        <v>185</v>
      </c>
      <c r="C59" s="9" t="s">
        <v>204</v>
      </c>
      <c r="D59" s="9" t="s">
        <v>321</v>
      </c>
      <c r="E59" s="9" t="s">
        <v>239</v>
      </c>
      <c r="F59" s="9" t="s">
        <v>351</v>
      </c>
      <c r="G59" s="9" t="s">
        <v>257</v>
      </c>
      <c r="H59" s="9" t="s">
        <v>239</v>
      </c>
      <c r="I59" s="9" t="s">
        <v>239</v>
      </c>
      <c r="J59" s="9" t="s">
        <v>239</v>
      </c>
      <c r="K59" s="9" t="s">
        <v>239</v>
      </c>
      <c r="L59" s="9" t="s">
        <v>348</v>
      </c>
    </row>
    <row r="60" customFormat="false" ht="23.85" hidden="false" customHeight="false" outlineLevel="0" collapsed="false">
      <c r="A60" s="8" t="s">
        <v>206</v>
      </c>
      <c r="B60" s="8" t="s">
        <v>207</v>
      </c>
      <c r="C60" s="8" t="s">
        <v>208</v>
      </c>
      <c r="D60" s="8" t="s">
        <v>360</v>
      </c>
      <c r="E60" s="8" t="s">
        <v>239</v>
      </c>
      <c r="F60" s="8" t="s">
        <v>239</v>
      </c>
      <c r="G60" s="8" t="s">
        <v>257</v>
      </c>
      <c r="H60" s="8" t="s">
        <v>239</v>
      </c>
      <c r="I60" s="8" t="s">
        <v>239</v>
      </c>
      <c r="J60" s="8" t="s">
        <v>357</v>
      </c>
      <c r="K60" s="8" t="s">
        <v>239</v>
      </c>
      <c r="L60" s="8" t="s">
        <v>239</v>
      </c>
    </row>
    <row r="61" customFormat="false" ht="23.85" hidden="false" customHeight="false" outlineLevel="0" collapsed="false">
      <c r="A61" s="9" t="s">
        <v>210</v>
      </c>
      <c r="B61" s="9" t="s">
        <v>207</v>
      </c>
      <c r="C61" s="9" t="s">
        <v>211</v>
      </c>
      <c r="D61" s="9" t="s">
        <v>360</v>
      </c>
      <c r="E61" s="9" t="s">
        <v>239</v>
      </c>
      <c r="F61" s="9" t="s">
        <v>239</v>
      </c>
      <c r="G61" s="9" t="s">
        <v>257</v>
      </c>
      <c r="H61" s="9" t="s">
        <v>239</v>
      </c>
      <c r="I61" s="9" t="s">
        <v>239</v>
      </c>
      <c r="J61" s="9" t="s">
        <v>239</v>
      </c>
      <c r="K61" s="9" t="s">
        <v>239</v>
      </c>
      <c r="L61" s="9" t="s">
        <v>239</v>
      </c>
    </row>
    <row r="62" customFormat="false" ht="23.85" hidden="false" customHeight="false" outlineLevel="0" collapsed="false">
      <c r="A62" s="8" t="s">
        <v>212</v>
      </c>
      <c r="B62" s="8" t="s">
        <v>207</v>
      </c>
      <c r="C62" s="8" t="s">
        <v>213</v>
      </c>
      <c r="D62" s="8" t="s">
        <v>360</v>
      </c>
      <c r="E62" s="8" t="s">
        <v>239</v>
      </c>
      <c r="F62" s="8" t="s">
        <v>239</v>
      </c>
      <c r="G62" s="8" t="s">
        <v>269</v>
      </c>
      <c r="H62" s="8" t="s">
        <v>239</v>
      </c>
      <c r="I62" s="8" t="s">
        <v>239</v>
      </c>
      <c r="J62" s="8" t="s">
        <v>357</v>
      </c>
      <c r="K62" s="8" t="s">
        <v>239</v>
      </c>
      <c r="L62" s="8" t="s">
        <v>239</v>
      </c>
    </row>
    <row r="63" customFormat="false" ht="23.85" hidden="false" customHeight="false" outlineLevel="0" collapsed="false">
      <c r="A63" s="9" t="s">
        <v>215</v>
      </c>
      <c r="B63" s="9" t="s">
        <v>207</v>
      </c>
      <c r="C63" s="9" t="s">
        <v>216</v>
      </c>
      <c r="D63" s="9" t="s">
        <v>360</v>
      </c>
      <c r="E63" s="9" t="s">
        <v>239</v>
      </c>
      <c r="F63" s="9" t="s">
        <v>239</v>
      </c>
      <c r="G63" s="9" t="s">
        <v>257</v>
      </c>
      <c r="H63" s="9" t="s">
        <v>239</v>
      </c>
      <c r="I63" s="9" t="s">
        <v>361</v>
      </c>
      <c r="J63" s="9" t="s">
        <v>239</v>
      </c>
      <c r="K63" s="9" t="s">
        <v>239</v>
      </c>
      <c r="L63" s="9" t="s">
        <v>239</v>
      </c>
    </row>
    <row r="64" customFormat="false" ht="23.85" hidden="false" customHeight="false" outlineLevel="0" collapsed="false">
      <c r="A64" s="8" t="s">
        <v>218</v>
      </c>
      <c r="B64" s="8" t="s">
        <v>207</v>
      </c>
      <c r="C64" s="8" t="s">
        <v>219</v>
      </c>
      <c r="D64" s="8" t="s">
        <v>360</v>
      </c>
      <c r="E64" s="8" t="s">
        <v>362</v>
      </c>
      <c r="F64" s="8" t="s">
        <v>239</v>
      </c>
      <c r="G64" s="8" t="s">
        <v>257</v>
      </c>
      <c r="H64" s="8" t="s">
        <v>239</v>
      </c>
      <c r="I64" s="8" t="s">
        <v>239</v>
      </c>
      <c r="J64" s="8" t="s">
        <v>239</v>
      </c>
      <c r="K64" s="8" t="s">
        <v>239</v>
      </c>
      <c r="L64" s="8" t="s">
        <v>363</v>
      </c>
    </row>
    <row r="65" customFormat="false" ht="23.85" hidden="false" customHeight="false" outlineLevel="0" collapsed="false">
      <c r="A65" s="9" t="s">
        <v>220</v>
      </c>
      <c r="B65" s="9" t="s">
        <v>207</v>
      </c>
      <c r="C65" s="9" t="s">
        <v>221</v>
      </c>
      <c r="D65" s="9" t="s">
        <v>239</v>
      </c>
      <c r="E65" s="9" t="s">
        <v>364</v>
      </c>
      <c r="F65" s="9" t="s">
        <v>239</v>
      </c>
      <c r="G65" s="9" t="s">
        <v>257</v>
      </c>
      <c r="H65" s="9" t="s">
        <v>239</v>
      </c>
      <c r="I65" s="9" t="s">
        <v>239</v>
      </c>
      <c r="J65" s="9" t="s">
        <v>239</v>
      </c>
      <c r="K65" s="9" t="s">
        <v>239</v>
      </c>
      <c r="L65" s="9" t="s">
        <v>239</v>
      </c>
    </row>
    <row r="66" customFormat="false" ht="23.85" hidden="false" customHeight="false" outlineLevel="0" collapsed="false">
      <c r="A66" s="8" t="s">
        <v>223</v>
      </c>
      <c r="B66" s="8" t="s">
        <v>207</v>
      </c>
      <c r="C66" s="8" t="s">
        <v>224</v>
      </c>
      <c r="D66" s="8" t="s">
        <v>239</v>
      </c>
      <c r="E66" s="8" t="s">
        <v>365</v>
      </c>
      <c r="F66" s="8" t="s">
        <v>239</v>
      </c>
      <c r="G66" s="8" t="s">
        <v>298</v>
      </c>
      <c r="H66" s="8" t="s">
        <v>239</v>
      </c>
      <c r="I66" s="8" t="s">
        <v>361</v>
      </c>
      <c r="J66" s="8" t="s">
        <v>239</v>
      </c>
      <c r="K66" s="8" t="s">
        <v>239</v>
      </c>
      <c r="L66" s="8" t="s">
        <v>366</v>
      </c>
    </row>
  </sheetData>
  <mergeCells count="1">
    <mergeCell ref="A1:L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9"/>
    <col collapsed="false" customWidth="true" hidden="false" outlineLevel="0" max="2" min="2" style="0" width="35"/>
    <col collapsed="false" customWidth="true" hidden="false" outlineLevel="0" max="3" min="3" style="0" width="24"/>
    <col collapsed="false" customWidth="true" hidden="false" outlineLevel="0" max="4" min="4" style="0" width="100"/>
  </cols>
  <sheetData>
    <row r="1" customFormat="false" ht="19.7" hidden="false" customHeight="false" outlineLevel="0" collapsed="false">
      <c r="A1" s="5" t="s">
        <v>367</v>
      </c>
      <c r="B1" s="5"/>
      <c r="C1" s="5"/>
      <c r="D1" s="5"/>
    </row>
    <row r="2" customFormat="false" ht="15" hidden="false" customHeight="false" outlineLevel="0" collapsed="false">
      <c r="A2" s="10" t="s">
        <v>368</v>
      </c>
      <c r="B2" s="10"/>
      <c r="C2" s="10"/>
      <c r="D2" s="10"/>
    </row>
    <row r="4" customFormat="false" ht="26.85" hidden="false" customHeight="false" outlineLevel="0" collapsed="false">
      <c r="A4" s="7" t="s">
        <v>369</v>
      </c>
      <c r="B4" s="7" t="s">
        <v>370</v>
      </c>
      <c r="C4" s="7" t="s">
        <v>371</v>
      </c>
      <c r="D4" s="7" t="s">
        <v>372</v>
      </c>
    </row>
    <row r="5" customFormat="false" ht="35.05" hidden="false" customHeight="false" outlineLevel="0" collapsed="false">
      <c r="A5" s="8" t="s">
        <v>54</v>
      </c>
      <c r="B5" s="8" t="s">
        <v>373</v>
      </c>
      <c r="C5" s="8" t="s">
        <v>50</v>
      </c>
      <c r="D5" s="8" t="s">
        <v>374</v>
      </c>
    </row>
    <row r="6" customFormat="false" ht="46.25" hidden="false" customHeight="false" outlineLevel="0" collapsed="false">
      <c r="A6" s="9" t="s">
        <v>57</v>
      </c>
      <c r="B6" s="9" t="s">
        <v>375</v>
      </c>
      <c r="C6" s="9" t="s">
        <v>55</v>
      </c>
      <c r="D6" s="9" t="s">
        <v>376</v>
      </c>
    </row>
    <row r="7" customFormat="false" ht="35.05" hidden="false" customHeight="false" outlineLevel="0" collapsed="false">
      <c r="A7" s="8" t="s">
        <v>60</v>
      </c>
      <c r="B7" s="8" t="s">
        <v>377</v>
      </c>
      <c r="C7" s="8" t="s">
        <v>378</v>
      </c>
      <c r="D7" s="8" t="s">
        <v>379</v>
      </c>
    </row>
    <row r="8" customFormat="false" ht="23.85" hidden="false" customHeight="false" outlineLevel="0" collapsed="false">
      <c r="A8" s="9" t="s">
        <v>68</v>
      </c>
      <c r="B8" s="9" t="s">
        <v>380</v>
      </c>
      <c r="C8" s="9" t="s">
        <v>381</v>
      </c>
      <c r="D8" s="9" t="s">
        <v>382</v>
      </c>
    </row>
    <row r="9" customFormat="false" ht="35.05" hidden="false" customHeight="false" outlineLevel="0" collapsed="false">
      <c r="A9" s="8" t="s">
        <v>79</v>
      </c>
      <c r="B9" s="8" t="s">
        <v>383</v>
      </c>
      <c r="C9" s="8" t="s">
        <v>77</v>
      </c>
      <c r="D9" s="8" t="s">
        <v>384</v>
      </c>
    </row>
    <row r="10" customFormat="false" ht="35.05" hidden="false" customHeight="false" outlineLevel="0" collapsed="false">
      <c r="A10" s="9" t="s">
        <v>65</v>
      </c>
      <c r="B10" s="9" t="s">
        <v>385</v>
      </c>
      <c r="C10" s="9" t="s">
        <v>386</v>
      </c>
      <c r="D10" s="9" t="s">
        <v>387</v>
      </c>
    </row>
    <row r="11" customFormat="false" ht="35.05" hidden="false" customHeight="false" outlineLevel="0" collapsed="false">
      <c r="A11" s="8" t="s">
        <v>83</v>
      </c>
      <c r="B11" s="8" t="s">
        <v>388</v>
      </c>
      <c r="C11" s="8" t="s">
        <v>80</v>
      </c>
      <c r="D11" s="8" t="s">
        <v>389</v>
      </c>
    </row>
    <row r="12" customFormat="false" ht="46.25" hidden="false" customHeight="false" outlineLevel="0" collapsed="false">
      <c r="A12" s="9" t="s">
        <v>86</v>
      </c>
      <c r="B12" s="9" t="s">
        <v>390</v>
      </c>
      <c r="C12" s="9" t="s">
        <v>84</v>
      </c>
      <c r="D12" s="9" t="s">
        <v>391</v>
      </c>
    </row>
    <row r="13" customFormat="false" ht="35.05" hidden="false" customHeight="false" outlineLevel="0" collapsed="false">
      <c r="A13" s="8" t="s">
        <v>89</v>
      </c>
      <c r="B13" s="8" t="s">
        <v>392</v>
      </c>
      <c r="C13" s="8" t="s">
        <v>87</v>
      </c>
      <c r="D13" s="8" t="s">
        <v>393</v>
      </c>
    </row>
    <row r="14" customFormat="false" ht="35.05" hidden="false" customHeight="false" outlineLevel="0" collapsed="false">
      <c r="A14" s="9" t="s">
        <v>98</v>
      </c>
      <c r="B14" s="9" t="s">
        <v>394</v>
      </c>
      <c r="C14" s="9" t="s">
        <v>96</v>
      </c>
      <c r="D14" s="9" t="s">
        <v>395</v>
      </c>
    </row>
    <row r="15" customFormat="false" ht="35.05" hidden="false" customHeight="false" outlineLevel="0" collapsed="false">
      <c r="A15" s="8" t="s">
        <v>92</v>
      </c>
      <c r="B15" s="8" t="s">
        <v>396</v>
      </c>
      <c r="C15" s="8" t="s">
        <v>90</v>
      </c>
      <c r="D15" s="8" t="s">
        <v>397</v>
      </c>
    </row>
    <row r="16" customFormat="false" ht="46.25" hidden="false" customHeight="false" outlineLevel="0" collapsed="false">
      <c r="A16" s="9" t="s">
        <v>104</v>
      </c>
      <c r="B16" s="9" t="s">
        <v>398</v>
      </c>
      <c r="C16" s="9" t="s">
        <v>399</v>
      </c>
      <c r="D16" s="9" t="s">
        <v>400</v>
      </c>
    </row>
    <row r="17" customFormat="false" ht="46.25" hidden="false" customHeight="false" outlineLevel="0" collapsed="false">
      <c r="A17" s="8" t="s">
        <v>107</v>
      </c>
      <c r="B17" s="8" t="s">
        <v>401</v>
      </c>
      <c r="C17" s="8" t="s">
        <v>402</v>
      </c>
      <c r="D17" s="8" t="s">
        <v>403</v>
      </c>
    </row>
    <row r="18" customFormat="false" ht="35.05" hidden="false" customHeight="false" outlineLevel="0" collapsed="false">
      <c r="A18" s="9" t="s">
        <v>113</v>
      </c>
      <c r="B18" s="9" t="s">
        <v>404</v>
      </c>
      <c r="C18" s="9" t="s">
        <v>111</v>
      </c>
      <c r="D18" s="9" t="s">
        <v>405</v>
      </c>
    </row>
    <row r="19" customFormat="false" ht="23.85" hidden="false" customHeight="false" outlineLevel="0" collapsed="false">
      <c r="A19" s="8" t="s">
        <v>71</v>
      </c>
      <c r="B19" s="8" t="s">
        <v>406</v>
      </c>
      <c r="C19" s="8" t="s">
        <v>407</v>
      </c>
      <c r="D19" s="8" t="s">
        <v>408</v>
      </c>
    </row>
    <row r="20" customFormat="false" ht="46.25" hidden="false" customHeight="false" outlineLevel="0" collapsed="false">
      <c r="A20" s="9" t="s">
        <v>118</v>
      </c>
      <c r="B20" s="9" t="s">
        <v>409</v>
      </c>
      <c r="C20" s="9" t="s">
        <v>116</v>
      </c>
      <c r="D20" s="9" t="s">
        <v>410</v>
      </c>
    </row>
    <row r="21" customFormat="false" ht="35.05" hidden="false" customHeight="false" outlineLevel="0" collapsed="false">
      <c r="A21" s="8" t="s">
        <v>110</v>
      </c>
      <c r="B21" s="8" t="s">
        <v>411</v>
      </c>
      <c r="C21" s="8" t="s">
        <v>108</v>
      </c>
      <c r="D21" s="8" t="s">
        <v>412</v>
      </c>
    </row>
    <row r="22" customFormat="false" ht="35.05" hidden="false" customHeight="false" outlineLevel="0" collapsed="false">
      <c r="A22" s="9" t="s">
        <v>121</v>
      </c>
      <c r="B22" s="9" t="s">
        <v>413</v>
      </c>
      <c r="C22" s="9" t="s">
        <v>119</v>
      </c>
      <c r="D22" s="9" t="s">
        <v>414</v>
      </c>
    </row>
    <row r="23" customFormat="false" ht="35.05" hidden="false" customHeight="false" outlineLevel="0" collapsed="false">
      <c r="A23" s="8" t="s">
        <v>124</v>
      </c>
      <c r="B23" s="8" t="s">
        <v>415</v>
      </c>
      <c r="C23" s="8" t="s">
        <v>122</v>
      </c>
      <c r="D23" s="8" t="s">
        <v>416</v>
      </c>
    </row>
    <row r="24" customFormat="false" ht="35.05" hidden="false" customHeight="false" outlineLevel="0" collapsed="false">
      <c r="A24" s="9" t="s">
        <v>127</v>
      </c>
      <c r="B24" s="9" t="s">
        <v>417</v>
      </c>
      <c r="C24" s="9" t="s">
        <v>125</v>
      </c>
      <c r="D24" s="9" t="s">
        <v>418</v>
      </c>
    </row>
    <row r="25" customFormat="false" ht="35.05" hidden="false" customHeight="false" outlineLevel="0" collapsed="false">
      <c r="A25" s="8" t="s">
        <v>190</v>
      </c>
      <c r="B25" s="8" t="s">
        <v>419</v>
      </c>
      <c r="C25" s="8" t="s">
        <v>188</v>
      </c>
      <c r="D25" s="8" t="s">
        <v>420</v>
      </c>
    </row>
    <row r="26" customFormat="false" ht="23.85" hidden="false" customHeight="false" outlineLevel="0" collapsed="false">
      <c r="A26" s="9" t="s">
        <v>136</v>
      </c>
      <c r="B26" s="9" t="s">
        <v>421</v>
      </c>
      <c r="C26" s="9" t="s">
        <v>422</v>
      </c>
      <c r="D26" s="9" t="s">
        <v>423</v>
      </c>
    </row>
    <row r="27" customFormat="false" ht="23.85" hidden="false" customHeight="false" outlineLevel="0" collapsed="false">
      <c r="A27" s="8" t="s">
        <v>153</v>
      </c>
      <c r="B27" s="8" t="s">
        <v>424</v>
      </c>
      <c r="C27" s="8" t="s">
        <v>151</v>
      </c>
      <c r="D27" s="8" t="s">
        <v>425</v>
      </c>
    </row>
    <row r="28" customFormat="false" ht="23.85" hidden="false" customHeight="false" outlineLevel="0" collapsed="false">
      <c r="A28" s="9" t="s">
        <v>139</v>
      </c>
      <c r="B28" s="9" t="s">
        <v>426</v>
      </c>
      <c r="C28" s="9" t="s">
        <v>427</v>
      </c>
      <c r="D28" s="9" t="s">
        <v>428</v>
      </c>
    </row>
    <row r="29" customFormat="false" ht="23.85" hidden="false" customHeight="false" outlineLevel="0" collapsed="false">
      <c r="A29" s="8" t="s">
        <v>142</v>
      </c>
      <c r="B29" s="8" t="s">
        <v>429</v>
      </c>
      <c r="C29" s="8" t="s">
        <v>430</v>
      </c>
      <c r="D29" s="8" t="s">
        <v>431</v>
      </c>
    </row>
    <row r="30" customFormat="false" ht="35.05" hidden="false" customHeight="false" outlineLevel="0" collapsed="false">
      <c r="A30" s="9" t="s">
        <v>158</v>
      </c>
      <c r="B30" s="9" t="s">
        <v>432</v>
      </c>
      <c r="C30" s="9" t="s">
        <v>433</v>
      </c>
      <c r="D30" s="9" t="s">
        <v>434</v>
      </c>
    </row>
    <row r="31" customFormat="false" ht="23.85" hidden="false" customHeight="false" outlineLevel="0" collapsed="false">
      <c r="A31" s="8" t="s">
        <v>161</v>
      </c>
      <c r="B31" s="8" t="s">
        <v>435</v>
      </c>
      <c r="C31" s="8" t="s">
        <v>159</v>
      </c>
      <c r="D31" s="8" t="s">
        <v>436</v>
      </c>
    </row>
    <row r="32" customFormat="false" ht="23.85" hidden="false" customHeight="false" outlineLevel="0" collapsed="false">
      <c r="A32" s="9" t="s">
        <v>150</v>
      </c>
      <c r="B32" s="9" t="s">
        <v>437</v>
      </c>
      <c r="C32" s="9" t="s">
        <v>438</v>
      </c>
      <c r="D32" s="9" t="s">
        <v>439</v>
      </c>
    </row>
    <row r="33" customFormat="false" ht="35.05" hidden="false" customHeight="false" outlineLevel="0" collapsed="false">
      <c r="A33" s="8" t="s">
        <v>101</v>
      </c>
      <c r="B33" s="8" t="s">
        <v>440</v>
      </c>
      <c r="C33" s="8" t="s">
        <v>441</v>
      </c>
      <c r="D33" s="8" t="s">
        <v>442</v>
      </c>
    </row>
    <row r="34" customFormat="false" ht="23.85" hidden="false" customHeight="false" outlineLevel="0" collapsed="false">
      <c r="A34" s="9" t="s">
        <v>95</v>
      </c>
      <c r="B34" s="9" t="s">
        <v>443</v>
      </c>
      <c r="C34" s="9" t="s">
        <v>444</v>
      </c>
      <c r="D34" s="9" t="s">
        <v>445</v>
      </c>
    </row>
    <row r="35" customFormat="false" ht="35.05" hidden="false" customHeight="false" outlineLevel="0" collapsed="false">
      <c r="A35" s="8" t="s">
        <v>177</v>
      </c>
      <c r="B35" s="8" t="s">
        <v>446</v>
      </c>
      <c r="C35" s="8" t="s">
        <v>447</v>
      </c>
      <c r="D35" s="8" t="s">
        <v>448</v>
      </c>
    </row>
    <row r="36" customFormat="false" ht="23.85" hidden="false" customHeight="false" outlineLevel="0" collapsed="false">
      <c r="A36" s="9" t="s">
        <v>187</v>
      </c>
      <c r="B36" s="9" t="s">
        <v>449</v>
      </c>
      <c r="C36" s="9" t="s">
        <v>184</v>
      </c>
      <c r="D36" s="9" t="s">
        <v>450</v>
      </c>
    </row>
    <row r="37" customFormat="false" ht="35.05" hidden="false" customHeight="false" outlineLevel="0" collapsed="false">
      <c r="A37" s="8" t="s">
        <v>193</v>
      </c>
      <c r="B37" s="8" t="s">
        <v>451</v>
      </c>
      <c r="C37" s="8" t="s">
        <v>191</v>
      </c>
      <c r="D37" s="8" t="s">
        <v>452</v>
      </c>
    </row>
    <row r="38" customFormat="false" ht="23.85" hidden="false" customHeight="false" outlineLevel="0" collapsed="false">
      <c r="A38" s="9" t="s">
        <v>202</v>
      </c>
      <c r="B38" s="9" t="s">
        <v>453</v>
      </c>
      <c r="C38" s="9" t="s">
        <v>200</v>
      </c>
      <c r="D38" s="9" t="s">
        <v>454</v>
      </c>
    </row>
    <row r="39" customFormat="false" ht="23.85" hidden="false" customHeight="false" outlineLevel="0" collapsed="false">
      <c r="A39" s="8" t="s">
        <v>205</v>
      </c>
      <c r="B39" s="8" t="s">
        <v>455</v>
      </c>
      <c r="C39" s="8" t="s">
        <v>203</v>
      </c>
      <c r="D39" s="8" t="s">
        <v>456</v>
      </c>
    </row>
    <row r="40" customFormat="false" ht="23.85" hidden="false" customHeight="false" outlineLevel="0" collapsed="false">
      <c r="A40" s="9" t="s">
        <v>214</v>
      </c>
      <c r="B40" s="9" t="s">
        <v>457</v>
      </c>
      <c r="C40" s="9" t="s">
        <v>212</v>
      </c>
      <c r="D40" s="9" t="s">
        <v>458</v>
      </c>
    </row>
    <row r="41" customFormat="false" ht="23.85" hidden="false" customHeight="false" outlineLevel="0" collapsed="false">
      <c r="A41" s="8" t="s">
        <v>222</v>
      </c>
      <c r="B41" s="8" t="s">
        <v>459</v>
      </c>
      <c r="C41" s="8" t="s">
        <v>220</v>
      </c>
      <c r="D41" s="8" t="s">
        <v>460</v>
      </c>
    </row>
    <row r="42" customFormat="false" ht="35.05" hidden="false" customHeight="false" outlineLevel="0" collapsed="false">
      <c r="A42" s="9" t="s">
        <v>217</v>
      </c>
      <c r="B42" s="9" t="s">
        <v>461</v>
      </c>
      <c r="C42" s="9" t="s">
        <v>215</v>
      </c>
      <c r="D42" s="9" t="s">
        <v>462</v>
      </c>
    </row>
    <row r="43" customFormat="false" ht="23.85" hidden="false" customHeight="false" outlineLevel="0" collapsed="false">
      <c r="A43" s="8" t="s">
        <v>209</v>
      </c>
      <c r="B43" s="8" t="s">
        <v>463</v>
      </c>
      <c r="C43" s="8" t="s">
        <v>206</v>
      </c>
      <c r="D43" s="8" t="s">
        <v>464</v>
      </c>
    </row>
    <row r="44" customFormat="false" ht="35.05" hidden="false" customHeight="false" outlineLevel="0" collapsed="false">
      <c r="A44" s="9" t="s">
        <v>130</v>
      </c>
      <c r="B44" s="9" t="s">
        <v>465</v>
      </c>
      <c r="C44" s="9" t="s">
        <v>466</v>
      </c>
      <c r="D44" s="9" t="s">
        <v>467</v>
      </c>
    </row>
  </sheetData>
  <mergeCells count="2">
    <mergeCell ref="A1:D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2"/>
    <col collapsed="false" customWidth="true" hidden="false" outlineLevel="0" max="3" min="2" style="0" width="50"/>
    <col collapsed="false" customWidth="true" hidden="false" outlineLevel="0" max="4" min="4" style="0" width="28"/>
  </cols>
  <sheetData>
    <row r="1" customFormat="false" ht="19.7" hidden="false" customHeight="false" outlineLevel="0" collapsed="false">
      <c r="A1" s="5" t="s">
        <v>468</v>
      </c>
      <c r="B1" s="5"/>
      <c r="C1" s="5"/>
      <c r="D1" s="5"/>
    </row>
    <row r="2" customFormat="false" ht="15" hidden="false" customHeight="false" outlineLevel="0" collapsed="false">
      <c r="A2" s="10" t="s">
        <v>469</v>
      </c>
      <c r="B2" s="10"/>
      <c r="C2" s="10"/>
      <c r="D2" s="10"/>
    </row>
    <row r="4" customFormat="false" ht="15" hidden="false" customHeight="false" outlineLevel="0" collapsed="false">
      <c r="A4" s="7" t="s">
        <v>470</v>
      </c>
      <c r="B4" s="7" t="s">
        <v>471</v>
      </c>
      <c r="C4" s="7" t="s">
        <v>472</v>
      </c>
      <c r="D4" s="7" t="s">
        <v>473</v>
      </c>
    </row>
    <row r="5" customFormat="false" ht="23.85" hidden="false" customHeight="false" outlineLevel="0" collapsed="false">
      <c r="A5" s="8" t="s">
        <v>53</v>
      </c>
      <c r="B5" s="8" t="s">
        <v>474</v>
      </c>
      <c r="C5" s="8" t="s">
        <v>475</v>
      </c>
      <c r="D5" s="8" t="s">
        <v>476</v>
      </c>
    </row>
    <row r="6" customFormat="false" ht="35.05" hidden="false" customHeight="false" outlineLevel="0" collapsed="false">
      <c r="A6" s="9" t="s">
        <v>40</v>
      </c>
      <c r="B6" s="9" t="s">
        <v>477</v>
      </c>
      <c r="C6" s="9" t="s">
        <v>478</v>
      </c>
      <c r="D6" s="9" t="s">
        <v>479</v>
      </c>
    </row>
    <row r="7" customFormat="false" ht="35.05" hidden="false" customHeight="false" outlineLevel="0" collapsed="false">
      <c r="A7" s="8" t="s">
        <v>76</v>
      </c>
      <c r="B7" s="8" t="s">
        <v>480</v>
      </c>
      <c r="C7" s="8" t="s">
        <v>481</v>
      </c>
      <c r="D7" s="8" t="s">
        <v>482</v>
      </c>
    </row>
  </sheetData>
  <mergeCells count="2">
    <mergeCell ref="A1:D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18"/>
    <col collapsed="false" customWidth="true" hidden="false" outlineLevel="0" max="6" min="3" style="0" width="12"/>
    <col collapsed="false" customWidth="true" hidden="false" outlineLevel="0" max="7" min="7" style="0" width="14"/>
  </cols>
  <sheetData>
    <row r="1" customFormat="false" ht="19.7" hidden="false" customHeight="false" outlineLevel="0" collapsed="false">
      <c r="A1" s="5" t="s">
        <v>483</v>
      </c>
      <c r="B1" s="5"/>
      <c r="C1" s="5"/>
      <c r="D1" s="5"/>
    </row>
    <row r="2" customFormat="false" ht="15" hidden="false" customHeight="false" outlineLevel="0" collapsed="false">
      <c r="A2" s="10" t="s">
        <v>484</v>
      </c>
      <c r="B2" s="10"/>
      <c r="C2" s="10"/>
      <c r="D2" s="10"/>
    </row>
    <row r="4" customFormat="false" ht="15" hidden="false" customHeight="false" outlineLevel="0" collapsed="false">
      <c r="A4" s="3" t="s">
        <v>485</v>
      </c>
      <c r="B4" s="11" t="str">
        <f aca="false">'Vendor Questionnaire'!B2</f>
        <v>Medium</v>
      </c>
    </row>
    <row r="5" customFormat="false" ht="15" hidden="false" customHeight="false" outlineLevel="0" collapsed="false">
      <c r="A5" s="3" t="s">
        <v>486</v>
      </c>
      <c r="B5" s="11" t="n">
        <f aca="false">COUNTA('Vendor Questionnaire'!A5:A67)</f>
        <v>63</v>
      </c>
    </row>
    <row r="6" customFormat="false" ht="15" hidden="false" customHeight="false" outlineLevel="0" collapsed="false">
      <c r="A6" s="3" t="s">
        <v>487</v>
      </c>
      <c r="B6" s="11" t="n">
        <f aca="false">COUNTIF('Vendor Questionnaire'!E5:E67,"Yes")</f>
        <v>56</v>
      </c>
    </row>
    <row r="7" customFormat="false" ht="15" hidden="false" customHeight="false" outlineLevel="0" collapsed="false">
      <c r="A7" s="3" t="s">
        <v>488</v>
      </c>
      <c r="B7" s="11" t="n">
        <f aca="false">COUNTIFS('Vendor Questionnaire'!E5:E67,"Yes",'Vendor Questionnaire'!F5:F67,"Yes")</f>
        <v>0</v>
      </c>
    </row>
    <row r="8" customFormat="false" ht="15" hidden="false" customHeight="false" outlineLevel="0" collapsed="false">
      <c r="A8" s="3" t="s">
        <v>489</v>
      </c>
      <c r="B8" s="11" t="n">
        <f aca="false">COUNTIFS('Vendor Questionnaire'!E5:E67,"Yes",'Vendor Questionnaire'!F5:F67,"Partial")</f>
        <v>0</v>
      </c>
    </row>
    <row r="9" customFormat="false" ht="15" hidden="false" customHeight="false" outlineLevel="0" collapsed="false">
      <c r="A9" s="3" t="s">
        <v>490</v>
      </c>
      <c r="B9" s="11" t="n">
        <f aca="false">COUNTIFS('Vendor Questionnaire'!E5:E67,"Yes",'Vendor Questionnaire'!F5:F67,"No")</f>
        <v>0</v>
      </c>
    </row>
    <row r="10" customFormat="false" ht="15" hidden="false" customHeight="false" outlineLevel="0" collapsed="false">
      <c r="A10" s="3" t="s">
        <v>491</v>
      </c>
      <c r="B10" s="11" t="n">
        <f aca="false">COUNTIFS('Vendor Questionnaire'!E5:E67,"Yes",'Vendor Questionnaire'!F5:F67,"Not applicable")</f>
        <v>0</v>
      </c>
    </row>
    <row r="11" customFormat="false" ht="15" hidden="false" customHeight="false" outlineLevel="0" collapsed="false">
      <c r="A11" s="3" t="s">
        <v>492</v>
      </c>
      <c r="B11" s="11" t="n">
        <f aca="false">B5-B6-B7-B8-B9</f>
        <v>7</v>
      </c>
    </row>
    <row r="12" customFormat="false" ht="15" hidden="false" customHeight="false" outlineLevel="0" collapsed="false">
      <c r="A12" s="3" t="s">
        <v>493</v>
      </c>
      <c r="B12" s="12" t="n">
        <f aca="false">IFERROR(B6/(B5-B9),"-")</f>
        <v>0.888888888888889</v>
      </c>
    </row>
    <row r="13" customFormat="false" ht="15" hidden="false" customHeight="false" outlineLevel="0" collapsed="false">
      <c r="A13" s="3" t="s">
        <v>494</v>
      </c>
      <c r="B13" s="12" t="n">
        <f aca="false">IFERROR((B6+0.5*B7)/(B5-B9),"-")</f>
        <v>0.888888888888889</v>
      </c>
    </row>
    <row r="15" customFormat="false" ht="15" hidden="false" customHeight="false" outlineLevel="0" collapsed="false">
      <c r="A15" s="3" t="s">
        <v>495</v>
      </c>
    </row>
    <row r="16" customFormat="false" ht="15" hidden="false" customHeight="false" outlineLevel="0" collapsed="false">
      <c r="A16" s="7" t="s">
        <v>42</v>
      </c>
      <c r="B16" s="7" t="s">
        <v>496</v>
      </c>
      <c r="C16" s="7" t="s">
        <v>497</v>
      </c>
      <c r="D16" s="7" t="s">
        <v>498</v>
      </c>
      <c r="E16" s="7" t="s">
        <v>499</v>
      </c>
      <c r="F16" s="7" t="s">
        <v>500</v>
      </c>
      <c r="G16" s="7" t="s">
        <v>501</v>
      </c>
    </row>
    <row r="17" customFormat="false" ht="15" hidden="false" customHeight="false" outlineLevel="0" collapsed="false">
      <c r="A17" s="8" t="s">
        <v>51</v>
      </c>
      <c r="B17" s="8" t="n">
        <f aca="false">COUNTIFS('Vendor Questionnaire'!B5:B67,A17,'Vendor Questionnaire'!E5:E67,"Yes")</f>
        <v>9</v>
      </c>
      <c r="C17" s="8" t="n">
        <f aca="false">COUNTIFS('Vendor Questionnaire'!B5:B67,A17,'Vendor Questionnaire'!E5:E67,"Yes",'Vendor Questionnaire'!F5:F67,"Yes")</f>
        <v>0</v>
      </c>
      <c r="D17" s="8" t="n">
        <f aca="false">COUNTIFS('Vendor Questionnaire'!B5:B67,A17,'Vendor Questionnaire'!E5:E67,"Yes",'Vendor Questionnaire'!F5:F67,"Partial")</f>
        <v>0</v>
      </c>
      <c r="E17" s="8" t="n">
        <f aca="false">COUNTIFS('Vendor Questionnaire'!B5:B67,A17,'Vendor Questionnaire'!E5:E67,"Yes",'Vendor Questionnaire'!F5:F67,"No")</f>
        <v>0</v>
      </c>
      <c r="F17" s="8" t="n">
        <f aca="false">COUNTIFS('Vendor Questionnaire'!B5:B67,A17,'Vendor Questionnaire'!E5:E67,"Yes",'Vendor Questionnaire'!F5:F67,"Not applicable")</f>
        <v>0</v>
      </c>
      <c r="G17" s="13" t="n">
        <f aca="false">IFERROR(C17/(B17-F17),"-")</f>
        <v>0</v>
      </c>
    </row>
    <row r="18" customFormat="false" ht="15" hidden="false" customHeight="false" outlineLevel="0" collapsed="false">
      <c r="A18" s="9" t="s">
        <v>81</v>
      </c>
      <c r="B18" s="9" t="n">
        <f aca="false">COUNTIFS('Vendor Questionnaire'!B5:B67,A18,'Vendor Questionnaire'!E5:E67,"Yes")</f>
        <v>16</v>
      </c>
      <c r="C18" s="9" t="n">
        <f aca="false">COUNTIFS('Vendor Questionnaire'!B5:B67,A18,'Vendor Questionnaire'!E5:E67,"Yes",'Vendor Questionnaire'!F5:F67,"Yes")</f>
        <v>0</v>
      </c>
      <c r="D18" s="9" t="n">
        <f aca="false">COUNTIFS('Vendor Questionnaire'!B5:B67,A18,'Vendor Questionnaire'!E5:E67,"Yes",'Vendor Questionnaire'!F5:F67,"Partial")</f>
        <v>0</v>
      </c>
      <c r="E18" s="9" t="n">
        <f aca="false">COUNTIFS('Vendor Questionnaire'!B5:B67,A18,'Vendor Questionnaire'!E5:E67,"Yes",'Vendor Questionnaire'!F5:F67,"No")</f>
        <v>0</v>
      </c>
      <c r="F18" s="9" t="n">
        <f aca="false">COUNTIFS('Vendor Questionnaire'!B5:B67,A18,'Vendor Questionnaire'!E5:E67,"Yes",'Vendor Questionnaire'!F5:F67,"Not applicable")</f>
        <v>0</v>
      </c>
      <c r="G18" s="14" t="n">
        <f aca="false">IFERROR(C18/(B18-F18),"-")</f>
        <v>0</v>
      </c>
    </row>
    <row r="19" customFormat="false" ht="15" hidden="false" customHeight="false" outlineLevel="0" collapsed="false">
      <c r="A19" s="8" t="s">
        <v>134</v>
      </c>
      <c r="B19" s="8" t="n">
        <f aca="false">COUNTIFS('Vendor Questionnaire'!B5:B67,A19,'Vendor Questionnaire'!E5:E67,"Yes")</f>
        <v>11</v>
      </c>
      <c r="C19" s="8" t="n">
        <f aca="false">COUNTIFS('Vendor Questionnaire'!B5:B67,A19,'Vendor Questionnaire'!E5:E67,"Yes",'Vendor Questionnaire'!F5:F67,"Yes")</f>
        <v>0</v>
      </c>
      <c r="D19" s="8" t="n">
        <f aca="false">COUNTIFS('Vendor Questionnaire'!B5:B67,A19,'Vendor Questionnaire'!E5:E67,"Yes",'Vendor Questionnaire'!F5:F67,"Partial")</f>
        <v>0</v>
      </c>
      <c r="E19" s="8" t="n">
        <f aca="false">COUNTIFS('Vendor Questionnaire'!B5:B67,A19,'Vendor Questionnaire'!E5:E67,"Yes",'Vendor Questionnaire'!F5:F67,"No")</f>
        <v>0</v>
      </c>
      <c r="F19" s="8" t="n">
        <f aca="false">COUNTIFS('Vendor Questionnaire'!B5:B67,A19,'Vendor Questionnaire'!E5:E67,"Yes",'Vendor Questionnaire'!F5:F67,"Not applicable")</f>
        <v>0</v>
      </c>
      <c r="G19" s="13" t="n">
        <f aca="false">IFERROR(C19/(B19-F19),"-")</f>
        <v>0</v>
      </c>
    </row>
    <row r="20" customFormat="false" ht="15" hidden="false" customHeight="false" outlineLevel="0" collapsed="false">
      <c r="A20" s="9" t="s">
        <v>167</v>
      </c>
      <c r="B20" s="9" t="n">
        <f aca="false">COUNTIFS('Vendor Questionnaire'!B5:B67,A20,'Vendor Questionnaire'!E5:E67,"Yes")</f>
        <v>7</v>
      </c>
      <c r="C20" s="9" t="n">
        <f aca="false">COUNTIFS('Vendor Questionnaire'!B5:B67,A20,'Vendor Questionnaire'!E5:E67,"Yes",'Vendor Questionnaire'!F5:F67,"Yes")</f>
        <v>0</v>
      </c>
      <c r="D20" s="9" t="n">
        <f aca="false">COUNTIFS('Vendor Questionnaire'!B5:B67,A20,'Vendor Questionnaire'!E5:E67,"Yes",'Vendor Questionnaire'!F5:F67,"Partial")</f>
        <v>0</v>
      </c>
      <c r="E20" s="9" t="n">
        <f aca="false">COUNTIFS('Vendor Questionnaire'!B5:B67,A20,'Vendor Questionnaire'!E5:E67,"Yes",'Vendor Questionnaire'!F5:F67,"No")</f>
        <v>0</v>
      </c>
      <c r="F20" s="9" t="n">
        <f aca="false">COUNTIFS('Vendor Questionnaire'!B5:B67,A20,'Vendor Questionnaire'!E5:E67,"Yes",'Vendor Questionnaire'!F5:F67,"Not applicable")</f>
        <v>0</v>
      </c>
      <c r="G20" s="14" t="n">
        <f aca="false">IFERROR(C20/(B20-F20),"-")</f>
        <v>0</v>
      </c>
    </row>
    <row r="21" customFormat="false" ht="15" hidden="false" customHeight="false" outlineLevel="0" collapsed="false">
      <c r="A21" s="8" t="s">
        <v>185</v>
      </c>
      <c r="B21" s="8" t="n">
        <f aca="false">COUNTIFS('Vendor Questionnaire'!B5:B67,A21,'Vendor Questionnaire'!E5:E67,"Yes")</f>
        <v>7</v>
      </c>
      <c r="C21" s="8" t="n">
        <f aca="false">COUNTIFS('Vendor Questionnaire'!B5:B67,A21,'Vendor Questionnaire'!E5:E67,"Yes",'Vendor Questionnaire'!F5:F67,"Yes")</f>
        <v>0</v>
      </c>
      <c r="D21" s="8" t="n">
        <f aca="false">COUNTIFS('Vendor Questionnaire'!B5:B67,A21,'Vendor Questionnaire'!E5:E67,"Yes",'Vendor Questionnaire'!F5:F67,"Partial")</f>
        <v>0</v>
      </c>
      <c r="E21" s="8" t="n">
        <f aca="false">COUNTIFS('Vendor Questionnaire'!B5:B67,A21,'Vendor Questionnaire'!E5:E67,"Yes",'Vendor Questionnaire'!F5:F67,"No")</f>
        <v>0</v>
      </c>
      <c r="F21" s="8" t="n">
        <f aca="false">COUNTIFS('Vendor Questionnaire'!B5:B67,A21,'Vendor Questionnaire'!E5:E67,"Yes",'Vendor Questionnaire'!F5:F67,"Not applicable")</f>
        <v>0</v>
      </c>
      <c r="G21" s="13" t="n">
        <f aca="false">IFERROR(C21/(B21-F21),"-")</f>
        <v>0</v>
      </c>
    </row>
    <row r="22" customFormat="false" ht="15" hidden="false" customHeight="false" outlineLevel="0" collapsed="false">
      <c r="A22" s="9" t="s">
        <v>207</v>
      </c>
      <c r="B22" s="9" t="n">
        <f aca="false">COUNTIFS('Vendor Questionnaire'!B5:B67,A22,'Vendor Questionnaire'!E5:E67,"Yes")</f>
        <v>6</v>
      </c>
      <c r="C22" s="9" t="n">
        <f aca="false">COUNTIFS('Vendor Questionnaire'!B5:B67,A22,'Vendor Questionnaire'!E5:E67,"Yes",'Vendor Questionnaire'!F5:F67,"Yes")</f>
        <v>0</v>
      </c>
      <c r="D22" s="9" t="n">
        <f aca="false">COUNTIFS('Vendor Questionnaire'!B5:B67,A22,'Vendor Questionnaire'!E5:E67,"Yes",'Vendor Questionnaire'!F5:F67,"Partial")</f>
        <v>0</v>
      </c>
      <c r="E22" s="9" t="n">
        <f aca="false">COUNTIFS('Vendor Questionnaire'!B5:B67,A22,'Vendor Questionnaire'!E5:E67,"Yes",'Vendor Questionnaire'!F5:F67,"No")</f>
        <v>0</v>
      </c>
      <c r="F22" s="9" t="n">
        <f aca="false">COUNTIFS('Vendor Questionnaire'!B5:B67,A22,'Vendor Questionnaire'!E5:E67,"Yes",'Vendor Questionnaire'!F5:F67,"Not applicable")</f>
        <v>0</v>
      </c>
      <c r="G22" s="14" t="n">
        <f aca="false">IFERROR(C22/(B22-F22),"-")</f>
        <v>0</v>
      </c>
    </row>
  </sheetData>
  <mergeCells count="2">
    <mergeCell ref="A1:D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55"/>
    <col collapsed="false" customWidth="true" hidden="false" outlineLevel="0" max="4" min="4" style="0" width="24"/>
    <col collapsed="false" customWidth="true" hidden="false" outlineLevel="0" max="5" min="5" style="0" width="60"/>
  </cols>
  <sheetData>
    <row r="1" customFormat="false" ht="19.7" hidden="false" customHeight="false" outlineLevel="0" collapsed="false">
      <c r="A1" s="5" t="s">
        <v>502</v>
      </c>
      <c r="B1" s="5"/>
      <c r="C1" s="5"/>
      <c r="D1" s="5"/>
      <c r="E1" s="5"/>
    </row>
    <row r="2" customFormat="false" ht="15" hidden="false" customHeight="false" outlineLevel="0" collapsed="false">
      <c r="A2" s="10" t="s">
        <v>503</v>
      </c>
      <c r="B2" s="10"/>
      <c r="C2" s="10"/>
      <c r="D2" s="10"/>
      <c r="E2" s="10"/>
    </row>
    <row r="4" customFormat="false" ht="15" hidden="false" customHeight="false" outlineLevel="0" collapsed="false">
      <c r="A4" s="7" t="s">
        <v>41</v>
      </c>
      <c r="B4" s="7" t="s">
        <v>42</v>
      </c>
      <c r="C4" s="7" t="s">
        <v>43</v>
      </c>
      <c r="D4" s="7" t="s">
        <v>504</v>
      </c>
      <c r="E4" s="7" t="s">
        <v>505</v>
      </c>
    </row>
    <row r="5" customFormat="false" ht="23.85" hidden="false" customHeight="false" outlineLevel="0" collapsed="false">
      <c r="A5" s="8" t="s">
        <v>50</v>
      </c>
      <c r="B5" s="8" t="s">
        <v>51</v>
      </c>
      <c r="C5" s="8" t="s">
        <v>52</v>
      </c>
      <c r="D5" s="8" t="s">
        <v>506</v>
      </c>
      <c r="E5" s="8" t="s">
        <v>239</v>
      </c>
    </row>
    <row r="6" customFormat="false" ht="35.05" hidden="false" customHeight="false" outlineLevel="0" collapsed="false">
      <c r="A6" s="9" t="s">
        <v>55</v>
      </c>
      <c r="B6" s="9" t="s">
        <v>51</v>
      </c>
      <c r="C6" s="9" t="s">
        <v>56</v>
      </c>
      <c r="D6" s="9" t="s">
        <v>507</v>
      </c>
      <c r="E6" s="9" t="s">
        <v>239</v>
      </c>
    </row>
    <row r="7" customFormat="false" ht="23.85" hidden="false" customHeight="false" outlineLevel="0" collapsed="false">
      <c r="A7" s="8" t="s">
        <v>58</v>
      </c>
      <c r="B7" s="8" t="s">
        <v>51</v>
      </c>
      <c r="C7" s="8" t="s">
        <v>59</v>
      </c>
      <c r="D7" s="8" t="s">
        <v>508</v>
      </c>
      <c r="E7" s="8" t="s">
        <v>239</v>
      </c>
    </row>
    <row r="8" customFormat="false" ht="23.85" hidden="false" customHeight="false" outlineLevel="0" collapsed="false">
      <c r="A8" s="9" t="s">
        <v>61</v>
      </c>
      <c r="B8" s="9" t="s">
        <v>51</v>
      </c>
      <c r="C8" s="9" t="s">
        <v>62</v>
      </c>
      <c r="D8" s="9" t="s">
        <v>509</v>
      </c>
      <c r="E8" s="9" t="s">
        <v>239</v>
      </c>
    </row>
    <row r="9" customFormat="false" ht="23.85" hidden="false" customHeight="false" outlineLevel="0" collapsed="false">
      <c r="A9" s="8" t="s">
        <v>63</v>
      </c>
      <c r="B9" s="8" t="s">
        <v>51</v>
      </c>
      <c r="C9" s="8" t="s">
        <v>64</v>
      </c>
      <c r="D9" s="8" t="s">
        <v>509</v>
      </c>
      <c r="E9" s="8" t="s">
        <v>239</v>
      </c>
    </row>
    <row r="10" customFormat="false" ht="35.05" hidden="false" customHeight="false" outlineLevel="0" collapsed="false">
      <c r="A10" s="9" t="s">
        <v>66</v>
      </c>
      <c r="B10" s="9" t="s">
        <v>51</v>
      </c>
      <c r="C10" s="9" t="s">
        <v>67</v>
      </c>
      <c r="D10" s="9" t="s">
        <v>509</v>
      </c>
      <c r="E10" s="9" t="s">
        <v>239</v>
      </c>
    </row>
    <row r="11" customFormat="false" ht="46.25" hidden="false" customHeight="false" outlineLevel="0" collapsed="false">
      <c r="A11" s="8" t="s">
        <v>69</v>
      </c>
      <c r="B11" s="8" t="s">
        <v>51</v>
      </c>
      <c r="C11" s="8" t="s">
        <v>70</v>
      </c>
      <c r="D11" s="8" t="s">
        <v>508</v>
      </c>
      <c r="E11" s="8" t="s">
        <v>510</v>
      </c>
    </row>
    <row r="12" customFormat="false" ht="23.85" hidden="false" customHeight="false" outlineLevel="0" collapsed="false">
      <c r="A12" s="9" t="s">
        <v>72</v>
      </c>
      <c r="B12" s="9" t="s">
        <v>51</v>
      </c>
      <c r="C12" s="9" t="s">
        <v>73</v>
      </c>
      <c r="D12" s="9" t="s">
        <v>511</v>
      </c>
      <c r="E12" s="9" t="s">
        <v>239</v>
      </c>
    </row>
    <row r="13" customFormat="false" ht="23.85" hidden="false" customHeight="false" outlineLevel="0" collapsed="false">
      <c r="A13" s="8" t="s">
        <v>74</v>
      </c>
      <c r="B13" s="8" t="s">
        <v>51</v>
      </c>
      <c r="C13" s="8" t="s">
        <v>75</v>
      </c>
      <c r="D13" s="8" t="s">
        <v>512</v>
      </c>
      <c r="E13" s="8" t="s">
        <v>239</v>
      </c>
    </row>
    <row r="14" customFormat="false" ht="23.85" hidden="false" customHeight="false" outlineLevel="0" collapsed="false">
      <c r="A14" s="9" t="s">
        <v>77</v>
      </c>
      <c r="B14" s="9" t="s">
        <v>51</v>
      </c>
      <c r="C14" s="9" t="s">
        <v>78</v>
      </c>
      <c r="D14" s="9" t="s">
        <v>511</v>
      </c>
      <c r="E14" s="9" t="s">
        <v>239</v>
      </c>
    </row>
    <row r="15" customFormat="false" ht="23.85" hidden="false" customHeight="false" outlineLevel="0" collapsed="false">
      <c r="A15" s="8" t="s">
        <v>80</v>
      </c>
      <c r="B15" s="8" t="s">
        <v>81</v>
      </c>
      <c r="C15" s="8" t="s">
        <v>82</v>
      </c>
      <c r="D15" s="8" t="s">
        <v>509</v>
      </c>
      <c r="E15" s="8" t="s">
        <v>239</v>
      </c>
    </row>
    <row r="16" customFormat="false" ht="35.05" hidden="false" customHeight="false" outlineLevel="0" collapsed="false">
      <c r="A16" s="9" t="s">
        <v>84</v>
      </c>
      <c r="B16" s="9" t="s">
        <v>81</v>
      </c>
      <c r="C16" s="9" t="s">
        <v>85</v>
      </c>
      <c r="D16" s="9" t="s">
        <v>513</v>
      </c>
      <c r="E16" s="9" t="s">
        <v>239</v>
      </c>
    </row>
    <row r="17" customFormat="false" ht="35.05" hidden="false" customHeight="false" outlineLevel="0" collapsed="false">
      <c r="A17" s="8" t="s">
        <v>87</v>
      </c>
      <c r="B17" s="8" t="s">
        <v>81</v>
      </c>
      <c r="C17" s="8" t="s">
        <v>88</v>
      </c>
      <c r="D17" s="8" t="s">
        <v>513</v>
      </c>
      <c r="E17" s="8" t="s">
        <v>514</v>
      </c>
    </row>
    <row r="18" customFormat="false" ht="23.85" hidden="false" customHeight="false" outlineLevel="0" collapsed="false">
      <c r="A18" s="9" t="s">
        <v>90</v>
      </c>
      <c r="B18" s="9" t="s">
        <v>81</v>
      </c>
      <c r="C18" s="9" t="s">
        <v>91</v>
      </c>
      <c r="D18" s="9" t="s">
        <v>513</v>
      </c>
      <c r="E18" s="9" t="s">
        <v>239</v>
      </c>
    </row>
    <row r="19" customFormat="false" ht="35.05" hidden="false" customHeight="false" outlineLevel="0" collapsed="false">
      <c r="A19" s="8" t="s">
        <v>93</v>
      </c>
      <c r="B19" s="8" t="s">
        <v>81</v>
      </c>
      <c r="C19" s="8" t="s">
        <v>94</v>
      </c>
      <c r="D19" s="8" t="s">
        <v>515</v>
      </c>
      <c r="E19" s="8" t="s">
        <v>516</v>
      </c>
    </row>
    <row r="20" customFormat="false" ht="15" hidden="false" customHeight="false" outlineLevel="0" collapsed="false">
      <c r="A20" s="9" t="s">
        <v>96</v>
      </c>
      <c r="B20" s="9" t="s">
        <v>81</v>
      </c>
      <c r="C20" s="9" t="s">
        <v>97</v>
      </c>
      <c r="D20" s="9" t="s">
        <v>517</v>
      </c>
      <c r="E20" s="9" t="s">
        <v>239</v>
      </c>
    </row>
    <row r="21" customFormat="false" ht="23.85" hidden="false" customHeight="false" outlineLevel="0" collapsed="false">
      <c r="A21" s="8" t="s">
        <v>99</v>
      </c>
      <c r="B21" s="8" t="s">
        <v>81</v>
      </c>
      <c r="C21" s="8" t="s">
        <v>100</v>
      </c>
      <c r="D21" s="8" t="s">
        <v>518</v>
      </c>
      <c r="E21" s="8" t="s">
        <v>239</v>
      </c>
    </row>
    <row r="22" customFormat="false" ht="57.45" hidden="false" customHeight="false" outlineLevel="0" collapsed="false">
      <c r="A22" s="9" t="s">
        <v>102</v>
      </c>
      <c r="B22" s="9" t="s">
        <v>81</v>
      </c>
      <c r="C22" s="9" t="s">
        <v>103</v>
      </c>
      <c r="D22" s="9" t="s">
        <v>519</v>
      </c>
      <c r="E22" s="9" t="s">
        <v>520</v>
      </c>
    </row>
    <row r="23" customFormat="false" ht="35.05" hidden="false" customHeight="false" outlineLevel="0" collapsed="false">
      <c r="A23" s="8" t="s">
        <v>105</v>
      </c>
      <c r="B23" s="8" t="s">
        <v>81</v>
      </c>
      <c r="C23" s="8" t="s">
        <v>106</v>
      </c>
      <c r="D23" s="8" t="s">
        <v>521</v>
      </c>
      <c r="E23" s="8" t="s">
        <v>239</v>
      </c>
    </row>
    <row r="24" customFormat="false" ht="23.85" hidden="false" customHeight="false" outlineLevel="0" collapsed="false">
      <c r="A24" s="9" t="s">
        <v>108</v>
      </c>
      <c r="B24" s="9" t="s">
        <v>81</v>
      </c>
      <c r="C24" s="9" t="s">
        <v>109</v>
      </c>
      <c r="D24" s="9" t="s">
        <v>522</v>
      </c>
      <c r="E24" s="9" t="s">
        <v>239</v>
      </c>
    </row>
    <row r="25" customFormat="false" ht="23.85" hidden="false" customHeight="false" outlineLevel="0" collapsed="false">
      <c r="A25" s="8" t="s">
        <v>111</v>
      </c>
      <c r="B25" s="8" t="s">
        <v>81</v>
      </c>
      <c r="C25" s="8" t="s">
        <v>112</v>
      </c>
      <c r="D25" s="8" t="s">
        <v>513</v>
      </c>
      <c r="E25" s="8" t="s">
        <v>239</v>
      </c>
    </row>
    <row r="26" customFormat="false" ht="23.85" hidden="false" customHeight="false" outlineLevel="0" collapsed="false">
      <c r="A26" s="9" t="s">
        <v>114</v>
      </c>
      <c r="B26" s="9" t="s">
        <v>81</v>
      </c>
      <c r="C26" s="9" t="s">
        <v>115</v>
      </c>
      <c r="D26" s="9" t="s">
        <v>522</v>
      </c>
      <c r="E26" s="9" t="s">
        <v>239</v>
      </c>
    </row>
    <row r="27" customFormat="false" ht="35.05" hidden="false" customHeight="false" outlineLevel="0" collapsed="false">
      <c r="A27" s="8" t="s">
        <v>116</v>
      </c>
      <c r="B27" s="8" t="s">
        <v>81</v>
      </c>
      <c r="C27" s="8" t="s">
        <v>117</v>
      </c>
      <c r="D27" s="8" t="s">
        <v>523</v>
      </c>
      <c r="E27" s="8" t="s">
        <v>239</v>
      </c>
    </row>
    <row r="28" customFormat="false" ht="23.85" hidden="false" customHeight="false" outlineLevel="0" collapsed="false">
      <c r="A28" s="9" t="s">
        <v>119</v>
      </c>
      <c r="B28" s="9" t="s">
        <v>81</v>
      </c>
      <c r="C28" s="9" t="s">
        <v>120</v>
      </c>
      <c r="D28" s="9" t="s">
        <v>523</v>
      </c>
      <c r="E28" s="9" t="s">
        <v>239</v>
      </c>
    </row>
    <row r="29" customFormat="false" ht="23.85" hidden="false" customHeight="false" outlineLevel="0" collapsed="false">
      <c r="A29" s="8" t="s">
        <v>122</v>
      </c>
      <c r="B29" s="8" t="s">
        <v>81</v>
      </c>
      <c r="C29" s="8" t="s">
        <v>123</v>
      </c>
      <c r="D29" s="8" t="s">
        <v>511</v>
      </c>
      <c r="E29" s="8" t="s">
        <v>239</v>
      </c>
    </row>
    <row r="30" customFormat="false" ht="23.85" hidden="false" customHeight="false" outlineLevel="0" collapsed="false">
      <c r="A30" s="9" t="s">
        <v>125</v>
      </c>
      <c r="B30" s="9" t="s">
        <v>81</v>
      </c>
      <c r="C30" s="9" t="s">
        <v>126</v>
      </c>
      <c r="D30" s="9" t="s">
        <v>512</v>
      </c>
      <c r="E30" s="9" t="s">
        <v>239</v>
      </c>
    </row>
    <row r="31" customFormat="false" ht="35.05" hidden="false" customHeight="false" outlineLevel="0" collapsed="false">
      <c r="A31" s="8" t="s">
        <v>128</v>
      </c>
      <c r="B31" s="8" t="s">
        <v>81</v>
      </c>
      <c r="C31" s="8" t="s">
        <v>129</v>
      </c>
      <c r="D31" s="8" t="s">
        <v>524</v>
      </c>
      <c r="E31" s="8" t="s">
        <v>239</v>
      </c>
    </row>
    <row r="32" customFormat="false" ht="46.25" hidden="false" customHeight="false" outlineLevel="0" collapsed="false">
      <c r="A32" s="9" t="s">
        <v>131</v>
      </c>
      <c r="B32" s="9" t="s">
        <v>81</v>
      </c>
      <c r="C32" s="9" t="s">
        <v>132</v>
      </c>
      <c r="D32" s="9" t="s">
        <v>525</v>
      </c>
      <c r="E32" s="9" t="s">
        <v>526</v>
      </c>
    </row>
    <row r="33" customFormat="false" ht="23.85" hidden="false" customHeight="false" outlineLevel="0" collapsed="false">
      <c r="A33" s="8" t="s">
        <v>133</v>
      </c>
      <c r="B33" s="8" t="s">
        <v>134</v>
      </c>
      <c r="C33" s="8" t="s">
        <v>135</v>
      </c>
      <c r="D33" s="8" t="s">
        <v>522</v>
      </c>
      <c r="E33" s="8" t="s">
        <v>239</v>
      </c>
    </row>
    <row r="34" customFormat="false" ht="23.85" hidden="false" customHeight="false" outlineLevel="0" collapsed="false">
      <c r="A34" s="9" t="s">
        <v>137</v>
      </c>
      <c r="B34" s="9" t="s">
        <v>134</v>
      </c>
      <c r="C34" s="9" t="s">
        <v>138</v>
      </c>
      <c r="D34" s="9" t="s">
        <v>522</v>
      </c>
      <c r="E34" s="9" t="s">
        <v>239</v>
      </c>
    </row>
    <row r="35" customFormat="false" ht="35.05" hidden="false" customHeight="false" outlineLevel="0" collapsed="false">
      <c r="A35" s="8" t="s">
        <v>140</v>
      </c>
      <c r="B35" s="8" t="s">
        <v>134</v>
      </c>
      <c r="C35" s="8" t="s">
        <v>141</v>
      </c>
      <c r="D35" s="8" t="s">
        <v>513</v>
      </c>
      <c r="E35" s="8" t="s">
        <v>239</v>
      </c>
    </row>
    <row r="36" customFormat="false" ht="23.85" hidden="false" customHeight="false" outlineLevel="0" collapsed="false">
      <c r="A36" s="9" t="s">
        <v>143</v>
      </c>
      <c r="B36" s="9" t="s">
        <v>134</v>
      </c>
      <c r="C36" s="9" t="s">
        <v>144</v>
      </c>
      <c r="D36" s="9" t="s">
        <v>509</v>
      </c>
      <c r="E36" s="9" t="s">
        <v>239</v>
      </c>
    </row>
    <row r="37" customFormat="false" ht="35.05" hidden="false" customHeight="false" outlineLevel="0" collapsed="false">
      <c r="A37" s="8" t="s">
        <v>145</v>
      </c>
      <c r="B37" s="8" t="s">
        <v>134</v>
      </c>
      <c r="C37" s="8" t="s">
        <v>146</v>
      </c>
      <c r="D37" s="8" t="s">
        <v>513</v>
      </c>
      <c r="E37" s="8" t="s">
        <v>239</v>
      </c>
    </row>
    <row r="38" customFormat="false" ht="23.85" hidden="false" customHeight="false" outlineLevel="0" collapsed="false">
      <c r="A38" s="9" t="s">
        <v>148</v>
      </c>
      <c r="B38" s="9" t="s">
        <v>134</v>
      </c>
      <c r="C38" s="9" t="s">
        <v>149</v>
      </c>
      <c r="D38" s="9" t="s">
        <v>509</v>
      </c>
      <c r="E38" s="9" t="s">
        <v>239</v>
      </c>
    </row>
    <row r="39" customFormat="false" ht="23.85" hidden="false" customHeight="false" outlineLevel="0" collapsed="false">
      <c r="A39" s="8" t="s">
        <v>151</v>
      </c>
      <c r="B39" s="8" t="s">
        <v>134</v>
      </c>
      <c r="C39" s="8" t="s">
        <v>152</v>
      </c>
      <c r="D39" s="8" t="s">
        <v>509</v>
      </c>
      <c r="E39" s="8" t="s">
        <v>239</v>
      </c>
    </row>
    <row r="40" customFormat="false" ht="23.85" hidden="false" customHeight="false" outlineLevel="0" collapsed="false">
      <c r="A40" s="9" t="s">
        <v>154</v>
      </c>
      <c r="B40" s="9" t="s">
        <v>134</v>
      </c>
      <c r="C40" s="9" t="s">
        <v>155</v>
      </c>
      <c r="D40" s="9" t="s">
        <v>509</v>
      </c>
      <c r="E40" s="9" t="s">
        <v>239</v>
      </c>
    </row>
    <row r="41" customFormat="false" ht="35.05" hidden="false" customHeight="false" outlineLevel="0" collapsed="false">
      <c r="A41" s="8" t="s">
        <v>156</v>
      </c>
      <c r="B41" s="8" t="s">
        <v>134</v>
      </c>
      <c r="C41" s="8" t="s">
        <v>157</v>
      </c>
      <c r="D41" s="8" t="s">
        <v>527</v>
      </c>
      <c r="E41" s="8" t="s">
        <v>528</v>
      </c>
    </row>
    <row r="42" customFormat="false" ht="35.05" hidden="false" customHeight="false" outlineLevel="0" collapsed="false">
      <c r="A42" s="9" t="s">
        <v>159</v>
      </c>
      <c r="B42" s="9" t="s">
        <v>134</v>
      </c>
      <c r="C42" s="9" t="s">
        <v>160</v>
      </c>
      <c r="D42" s="9" t="s">
        <v>529</v>
      </c>
      <c r="E42" s="9" t="s">
        <v>530</v>
      </c>
    </row>
    <row r="43" customFormat="false" ht="23.85" hidden="false" customHeight="false" outlineLevel="0" collapsed="false">
      <c r="A43" s="8" t="s">
        <v>162</v>
      </c>
      <c r="B43" s="8" t="s">
        <v>134</v>
      </c>
      <c r="C43" s="8" t="s">
        <v>163</v>
      </c>
      <c r="D43" s="8" t="s">
        <v>523</v>
      </c>
      <c r="E43" s="8" t="s">
        <v>239</v>
      </c>
    </row>
    <row r="44" customFormat="false" ht="23.85" hidden="false" customHeight="false" outlineLevel="0" collapsed="false">
      <c r="A44" s="9" t="s">
        <v>164</v>
      </c>
      <c r="B44" s="9" t="s">
        <v>134</v>
      </c>
      <c r="C44" s="9" t="s">
        <v>165</v>
      </c>
      <c r="D44" s="9" t="s">
        <v>524</v>
      </c>
      <c r="E44" s="9" t="s">
        <v>239</v>
      </c>
    </row>
    <row r="45" customFormat="false" ht="35.05" hidden="false" customHeight="false" outlineLevel="0" collapsed="false">
      <c r="A45" s="8" t="s">
        <v>166</v>
      </c>
      <c r="B45" s="8" t="s">
        <v>167</v>
      </c>
      <c r="C45" s="8" t="s">
        <v>168</v>
      </c>
      <c r="D45" s="8" t="s">
        <v>531</v>
      </c>
      <c r="E45" s="8" t="s">
        <v>239</v>
      </c>
    </row>
    <row r="46" customFormat="false" ht="35.05" hidden="false" customHeight="false" outlineLevel="0" collapsed="false">
      <c r="A46" s="9" t="s">
        <v>169</v>
      </c>
      <c r="B46" s="9" t="s">
        <v>167</v>
      </c>
      <c r="C46" s="9" t="s">
        <v>170</v>
      </c>
      <c r="D46" s="9" t="s">
        <v>532</v>
      </c>
      <c r="E46" s="9" t="s">
        <v>239</v>
      </c>
    </row>
    <row r="47" customFormat="false" ht="35.05" hidden="false" customHeight="false" outlineLevel="0" collapsed="false">
      <c r="A47" s="8" t="s">
        <v>171</v>
      </c>
      <c r="B47" s="8" t="s">
        <v>167</v>
      </c>
      <c r="C47" s="8" t="s">
        <v>172</v>
      </c>
      <c r="D47" s="8" t="s">
        <v>533</v>
      </c>
      <c r="E47" s="8" t="s">
        <v>239</v>
      </c>
    </row>
    <row r="48" customFormat="false" ht="23.85" hidden="false" customHeight="false" outlineLevel="0" collapsed="false">
      <c r="A48" s="9" t="s">
        <v>173</v>
      </c>
      <c r="B48" s="9" t="s">
        <v>167</v>
      </c>
      <c r="C48" s="9" t="s">
        <v>174</v>
      </c>
      <c r="D48" s="9" t="s">
        <v>531</v>
      </c>
      <c r="E48" s="9" t="s">
        <v>239</v>
      </c>
    </row>
    <row r="49" customFormat="false" ht="35.05" hidden="false" customHeight="false" outlineLevel="0" collapsed="false">
      <c r="A49" s="8" t="s">
        <v>175</v>
      </c>
      <c r="B49" s="8" t="s">
        <v>167</v>
      </c>
      <c r="C49" s="8" t="s">
        <v>176</v>
      </c>
      <c r="D49" s="8" t="s">
        <v>531</v>
      </c>
      <c r="E49" s="8" t="s">
        <v>239</v>
      </c>
    </row>
    <row r="50" customFormat="false" ht="35.05" hidden="false" customHeight="false" outlineLevel="0" collapsed="false">
      <c r="A50" s="9" t="s">
        <v>178</v>
      </c>
      <c r="B50" s="9" t="s">
        <v>167</v>
      </c>
      <c r="C50" s="9" t="s">
        <v>179</v>
      </c>
      <c r="D50" s="9" t="s">
        <v>533</v>
      </c>
      <c r="E50" s="9" t="s">
        <v>239</v>
      </c>
    </row>
    <row r="51" customFormat="false" ht="23.85" hidden="false" customHeight="false" outlineLevel="0" collapsed="false">
      <c r="A51" s="8" t="s">
        <v>180</v>
      </c>
      <c r="B51" s="8" t="s">
        <v>167</v>
      </c>
      <c r="C51" s="8" t="s">
        <v>181</v>
      </c>
      <c r="D51" s="8" t="s">
        <v>534</v>
      </c>
      <c r="E51" s="8" t="s">
        <v>239</v>
      </c>
    </row>
    <row r="52" customFormat="false" ht="35.05" hidden="false" customHeight="false" outlineLevel="0" collapsed="false">
      <c r="A52" s="9" t="s">
        <v>182</v>
      </c>
      <c r="B52" s="9" t="s">
        <v>167</v>
      </c>
      <c r="C52" s="9" t="s">
        <v>183</v>
      </c>
      <c r="D52" s="9" t="s">
        <v>535</v>
      </c>
      <c r="E52" s="9" t="s">
        <v>239</v>
      </c>
    </row>
    <row r="53" customFormat="false" ht="23.85" hidden="false" customHeight="false" outlineLevel="0" collapsed="false">
      <c r="A53" s="8" t="s">
        <v>184</v>
      </c>
      <c r="B53" s="8" t="s">
        <v>185</v>
      </c>
      <c r="C53" s="8" t="s">
        <v>186</v>
      </c>
      <c r="D53" s="8" t="s">
        <v>509</v>
      </c>
      <c r="E53" s="8" t="s">
        <v>239</v>
      </c>
    </row>
    <row r="54" customFormat="false" ht="23.85" hidden="false" customHeight="false" outlineLevel="0" collapsed="false">
      <c r="A54" s="9" t="s">
        <v>188</v>
      </c>
      <c r="B54" s="9" t="s">
        <v>185</v>
      </c>
      <c r="C54" s="9" t="s">
        <v>189</v>
      </c>
      <c r="D54" s="9" t="s">
        <v>509</v>
      </c>
      <c r="E54" s="9" t="s">
        <v>239</v>
      </c>
    </row>
    <row r="55" customFormat="false" ht="35.05" hidden="false" customHeight="false" outlineLevel="0" collapsed="false">
      <c r="A55" s="8" t="s">
        <v>191</v>
      </c>
      <c r="B55" s="8" t="s">
        <v>185</v>
      </c>
      <c r="C55" s="8" t="s">
        <v>192</v>
      </c>
      <c r="D55" s="8" t="s">
        <v>515</v>
      </c>
      <c r="E55" s="8" t="s">
        <v>536</v>
      </c>
    </row>
    <row r="56" customFormat="false" ht="15" hidden="false" customHeight="false" outlineLevel="0" collapsed="false">
      <c r="A56" s="9" t="s">
        <v>194</v>
      </c>
      <c r="B56" s="9" t="s">
        <v>185</v>
      </c>
      <c r="C56" s="9" t="s">
        <v>195</v>
      </c>
      <c r="D56" s="9" t="s">
        <v>513</v>
      </c>
      <c r="E56" s="9" t="s">
        <v>239</v>
      </c>
    </row>
    <row r="57" customFormat="false" ht="23.85" hidden="false" customHeight="false" outlineLevel="0" collapsed="false">
      <c r="A57" s="8" t="s">
        <v>196</v>
      </c>
      <c r="B57" s="8" t="s">
        <v>185</v>
      </c>
      <c r="C57" s="8" t="s">
        <v>197</v>
      </c>
      <c r="D57" s="8" t="s">
        <v>537</v>
      </c>
      <c r="E57" s="8" t="s">
        <v>239</v>
      </c>
    </row>
    <row r="58" customFormat="false" ht="23.85" hidden="false" customHeight="false" outlineLevel="0" collapsed="false">
      <c r="A58" s="9" t="s">
        <v>198</v>
      </c>
      <c r="B58" s="9" t="s">
        <v>185</v>
      </c>
      <c r="C58" s="9" t="s">
        <v>199</v>
      </c>
      <c r="D58" s="9" t="s">
        <v>512</v>
      </c>
      <c r="E58" s="9" t="s">
        <v>239</v>
      </c>
    </row>
    <row r="59" customFormat="false" ht="23.85" hidden="false" customHeight="false" outlineLevel="0" collapsed="false">
      <c r="A59" s="8" t="s">
        <v>200</v>
      </c>
      <c r="B59" s="8" t="s">
        <v>185</v>
      </c>
      <c r="C59" s="8" t="s">
        <v>201</v>
      </c>
      <c r="D59" s="8" t="s">
        <v>512</v>
      </c>
      <c r="E59" s="8" t="s">
        <v>239</v>
      </c>
    </row>
    <row r="60" customFormat="false" ht="23.85" hidden="false" customHeight="false" outlineLevel="0" collapsed="false">
      <c r="A60" s="9" t="s">
        <v>203</v>
      </c>
      <c r="B60" s="9" t="s">
        <v>185</v>
      </c>
      <c r="C60" s="9" t="s">
        <v>204</v>
      </c>
      <c r="D60" s="9" t="s">
        <v>523</v>
      </c>
      <c r="E60" s="9" t="s">
        <v>239</v>
      </c>
    </row>
    <row r="61" customFormat="false" ht="23.85" hidden="false" customHeight="false" outlineLevel="0" collapsed="false">
      <c r="A61" s="8" t="s">
        <v>206</v>
      </c>
      <c r="B61" s="8" t="s">
        <v>207</v>
      </c>
      <c r="C61" s="8" t="s">
        <v>208</v>
      </c>
      <c r="D61" s="8" t="s">
        <v>522</v>
      </c>
      <c r="E61" s="8" t="s">
        <v>239</v>
      </c>
    </row>
    <row r="62" customFormat="false" ht="15" hidden="false" customHeight="false" outlineLevel="0" collapsed="false">
      <c r="A62" s="9" t="s">
        <v>210</v>
      </c>
      <c r="B62" s="9" t="s">
        <v>207</v>
      </c>
      <c r="C62" s="9" t="s">
        <v>211</v>
      </c>
      <c r="D62" s="9" t="s">
        <v>509</v>
      </c>
      <c r="E62" s="9" t="s">
        <v>239</v>
      </c>
    </row>
    <row r="63" customFormat="false" ht="23.85" hidden="false" customHeight="false" outlineLevel="0" collapsed="false">
      <c r="A63" s="8" t="s">
        <v>212</v>
      </c>
      <c r="B63" s="8" t="s">
        <v>207</v>
      </c>
      <c r="C63" s="8" t="s">
        <v>213</v>
      </c>
      <c r="D63" s="8" t="s">
        <v>509</v>
      </c>
      <c r="E63" s="8" t="s">
        <v>239</v>
      </c>
    </row>
    <row r="64" customFormat="false" ht="23.85" hidden="false" customHeight="false" outlineLevel="0" collapsed="false">
      <c r="A64" s="9" t="s">
        <v>215</v>
      </c>
      <c r="B64" s="9" t="s">
        <v>207</v>
      </c>
      <c r="C64" s="9" t="s">
        <v>216</v>
      </c>
      <c r="D64" s="9" t="s">
        <v>509</v>
      </c>
      <c r="E64" s="9" t="s">
        <v>239</v>
      </c>
    </row>
    <row r="65" customFormat="false" ht="23.85" hidden="false" customHeight="false" outlineLevel="0" collapsed="false">
      <c r="A65" s="8" t="s">
        <v>218</v>
      </c>
      <c r="B65" s="8" t="s">
        <v>207</v>
      </c>
      <c r="C65" s="8" t="s">
        <v>219</v>
      </c>
      <c r="D65" s="8" t="s">
        <v>513</v>
      </c>
      <c r="E65" s="8" t="s">
        <v>239</v>
      </c>
    </row>
    <row r="66" customFormat="false" ht="23.85" hidden="false" customHeight="false" outlineLevel="0" collapsed="false">
      <c r="A66" s="9" t="s">
        <v>220</v>
      </c>
      <c r="B66" s="9" t="s">
        <v>207</v>
      </c>
      <c r="C66" s="9" t="s">
        <v>221</v>
      </c>
      <c r="D66" s="9" t="s">
        <v>512</v>
      </c>
      <c r="E66" s="9" t="s">
        <v>239</v>
      </c>
    </row>
    <row r="67" customFormat="false" ht="23.85" hidden="false" customHeight="false" outlineLevel="0" collapsed="false">
      <c r="A67" s="8" t="s">
        <v>223</v>
      </c>
      <c r="B67" s="8" t="s">
        <v>207</v>
      </c>
      <c r="C67" s="8" t="s">
        <v>224</v>
      </c>
      <c r="D67" s="8" t="s">
        <v>523</v>
      </c>
      <c r="E67" s="8" t="s">
        <v>239</v>
      </c>
    </row>
  </sheetData>
  <mergeCells count="2">
    <mergeCell ref="A1:E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LibreOffice/26.2.2.2$Linux_AARCH64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2026-05-05T09:53:08Z</dcterms:created>
  <dc:creator>openpyxl</dc:creator>
  <dc:description/>
  <dc:language>en-US</dc:language>
  <cp:lastModifiedBy/>
  <dcterms:modified xsi:type="dcterms:W3CDTF">2026-05-05T09:53:08Z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